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srvkulthkmv116.itshessen.hessen.de\Benutzer$\schoenut\Desktop\Dokumente für die HKM website\Statistikunterlagen\"/>
    </mc:Choice>
  </mc:AlternateContent>
  <bookViews>
    <workbookView xWindow="1170" yWindow="0" windowWidth="18300" windowHeight="7560"/>
  </bookViews>
  <sheets>
    <sheet name="Vorschaltjahr" sheetId="4" r:id="rId1"/>
    <sheet name="Auswertung" sheetId="5" state="hidden" r:id="rId2"/>
    <sheet name="Dropdown-Listen" sheetId="6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5" l="1"/>
  <c r="B25" i="5"/>
  <c r="B26" i="5"/>
  <c r="N15" i="5"/>
  <c r="M15" i="5"/>
  <c r="L15" i="5"/>
  <c r="N16" i="5"/>
  <c r="N14" i="5"/>
  <c r="M16" i="5"/>
  <c r="M14" i="5"/>
  <c r="L16" i="5"/>
  <c r="L14" i="5"/>
  <c r="H15" i="5"/>
  <c r="G15" i="5"/>
  <c r="F15" i="5"/>
  <c r="H14" i="5"/>
  <c r="G14" i="5"/>
  <c r="F14" i="5"/>
  <c r="F16" i="5" s="1"/>
  <c r="K3" i="5"/>
  <c r="D3" i="5"/>
  <c r="E16" i="4"/>
  <c r="B16" i="5"/>
  <c r="B15" i="5"/>
  <c r="B14" i="5"/>
  <c r="A16" i="4"/>
  <c r="K7" i="5"/>
  <c r="J7" i="5"/>
  <c r="C7" i="5"/>
  <c r="A7" i="5"/>
  <c r="J3" i="5"/>
  <c r="B27" i="5" l="1"/>
  <c r="K16" i="5"/>
  <c r="K15" i="5"/>
  <c r="L17" i="5"/>
  <c r="N17" i="5"/>
  <c r="H16" i="5"/>
  <c r="B17" i="5"/>
  <c r="M17" i="5"/>
  <c r="E15" i="5"/>
  <c r="G16" i="5"/>
  <c r="E14" i="5"/>
  <c r="E16" i="5" s="1"/>
  <c r="K14" i="5"/>
  <c r="K17" i="5" l="1"/>
</calcChain>
</file>

<file path=xl/sharedStrings.xml><?xml version="1.0" encoding="utf-8"?>
<sst xmlns="http://schemas.openxmlformats.org/spreadsheetml/2006/main" count="122" uniqueCount="96">
  <si>
    <t>Hessisches Kultusministerium</t>
  </si>
  <si>
    <t>Luisenplatz 10 - 65185 Wiesbaden</t>
  </si>
  <si>
    <t xml:space="preserve">Schulamtsbezirk: </t>
  </si>
  <si>
    <t>Schulleiter/-in:</t>
  </si>
  <si>
    <t>Schule:</t>
  </si>
  <si>
    <t>Schulhalbjahr</t>
  </si>
  <si>
    <t>Referat I.2</t>
  </si>
  <si>
    <t>Name</t>
  </si>
  <si>
    <t>Vorname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</si>
  <si>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</si>
  <si>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</si>
  <si>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</si>
  <si>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</si>
  <si>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</si>
  <si>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</si>
  <si>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</si>
  <si>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</si>
  <si>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</si>
  <si>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Nr.</t>
  </si>
  <si>
    <t>Name:</t>
  </si>
  <si>
    <t>E-Mail:</t>
  </si>
  <si>
    <t>Schule</t>
  </si>
  <si>
    <t>Schulnummer</t>
  </si>
  <si>
    <t>Klasse</t>
  </si>
  <si>
    <t>E-Mail: PUSCH@kultus.hessen.de</t>
  </si>
  <si>
    <t>Tel. 0611 368-2652</t>
  </si>
  <si>
    <t>2022 / 2023</t>
  </si>
  <si>
    <t>2023 / 2024</t>
  </si>
  <si>
    <t>2024 / 2025</t>
  </si>
  <si>
    <t>2025 / 2026</t>
  </si>
  <si>
    <t>2026 / 2027</t>
  </si>
  <si>
    <t>2027 / 2028</t>
  </si>
  <si>
    <t>BOW</t>
  </si>
  <si>
    <t>DADI</t>
  </si>
  <si>
    <t>F</t>
  </si>
  <si>
    <t>FD</t>
  </si>
  <si>
    <t>GGMT</t>
  </si>
  <si>
    <t>GIVB</t>
  </si>
  <si>
    <t>HRWM</t>
  </si>
  <si>
    <t>KS</t>
  </si>
  <si>
    <t>LDLW</t>
  </si>
  <si>
    <t>MR</t>
  </si>
  <si>
    <t>OF</t>
  </si>
  <si>
    <t>RTWI</t>
  </si>
  <si>
    <t>SEWF</t>
  </si>
  <si>
    <t>MKK</t>
  </si>
  <si>
    <t>10.</t>
  </si>
  <si>
    <t>PUSCH-Coach</t>
  </si>
  <si>
    <t>SSA</t>
  </si>
  <si>
    <t>WPU-Fachlehrkraft</t>
  </si>
  <si>
    <t>Geschlecht</t>
  </si>
  <si>
    <t>Geburtsdatum</t>
  </si>
  <si>
    <t>Verbleib</t>
  </si>
  <si>
    <t>weiblich</t>
  </si>
  <si>
    <t>Mit Maßnahmebeginn</t>
  </si>
  <si>
    <t>männlich</t>
  </si>
  <si>
    <t>PUSCH vorzeitig abgebrochen</t>
  </si>
  <si>
    <t>11.</t>
  </si>
  <si>
    <t>12.</t>
  </si>
  <si>
    <t>13.</t>
  </si>
  <si>
    <t>14.</t>
  </si>
  <si>
    <t>15.</t>
  </si>
  <si>
    <t>16.</t>
  </si>
  <si>
    <t>17.</t>
  </si>
  <si>
    <t>Im Schuljahr dazugekommen</t>
  </si>
  <si>
    <t>18.</t>
  </si>
  <si>
    <t>19.</t>
  </si>
  <si>
    <t>20.</t>
  </si>
  <si>
    <t>Auswertungsbogen Schülerdatenblatt</t>
  </si>
  <si>
    <t>1b) PUSCH-Maßnahme abgebrochen</t>
  </si>
  <si>
    <t xml:space="preserve">3) PUSCH-Maßnahme abgeschlossen </t>
  </si>
  <si>
    <t>gesamt</t>
  </si>
  <si>
    <t>divers</t>
  </si>
  <si>
    <t>Anschlussplanung</t>
  </si>
  <si>
    <t>Summe</t>
  </si>
  <si>
    <t>sonstiges</t>
  </si>
  <si>
    <t>1c) Während des Schuljahres dazugekommen</t>
  </si>
  <si>
    <t xml:space="preserve">Geschlecht </t>
  </si>
  <si>
    <t>mit Beginn 1.</t>
  </si>
  <si>
    <t>mit Beginn 2.</t>
  </si>
  <si>
    <t>Abschlussübersicht  2.</t>
  </si>
  <si>
    <t>HTW</t>
  </si>
  <si>
    <t>Sonstiges (z.B. Umzug o.ä.)</t>
  </si>
  <si>
    <t>Verbleib in der Regelklasse</t>
  </si>
  <si>
    <t xml:space="preserve">Übergang in die PUSCH-Abschlussklasse </t>
  </si>
  <si>
    <t>Klassenleitung</t>
  </si>
  <si>
    <t>Unterrichtszeiten PUSCH-WPU</t>
  </si>
  <si>
    <t xml:space="preserve">Meldebogen PUSCH-Vorschaltjahr </t>
  </si>
  <si>
    <t>Beginn Vorschaltjahr</t>
  </si>
  <si>
    <t>Ende Vorschaltjahr</t>
  </si>
  <si>
    <t>WPU-Lehrkraft</t>
  </si>
  <si>
    <t>1a) Zu Beginn des Vorschaltjahres</t>
  </si>
  <si>
    <t xml:space="preserve">Mit Ende des Schuljahres </t>
  </si>
  <si>
    <t>sachlich richtig</t>
  </si>
  <si>
    <t>Datum, Unterschrift</t>
  </si>
  <si>
    <t>Schulnr.: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</si>
</sst>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4" tint="0.39997558519241921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E399"/>
        <bgColor indexed="64"/>
      </patternFill>
    </fill>
    <fill>
      <patternFill patternType="solid">
        <fgColor rgb="FFE3F2D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2" fillId="0" borderId="0" applyNumberFormat="0" applyFill="0" applyBorder="0" applyAlignment="0" applyProtection="0"/>
  </cellStyleXfs>
  <cellXfs count="253">
    <xf numFmtId="0" fontId="0" fillId="0" borderId="0" xfId="0"/>
    <xf numFmtId="0" fontId="3" fillId="0" borderId="0" xfId="1" applyFont="1" applyBorder="1" applyProtection="1"/>
    <xf numFmtId="0" fontId="0" fillId="0" borderId="0" xfId="0" applyProtection="1"/>
    <xf numFmtId="0" fontId="3" fillId="0" borderId="7" xfId="1" applyFont="1" applyBorder="1" applyProtection="1"/>
    <xf numFmtId="0" fontId="3" fillId="0" borderId="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vertical="center"/>
    </xf>
    <xf numFmtId="0" fontId="0" fillId="0" borderId="0" xfId="0" applyFill="1" applyProtection="1"/>
    <xf numFmtId="0" fontId="8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0" fillId="0" borderId="0" xfId="0" applyFill="1" applyAlignment="1" applyProtection="1"/>
    <xf numFmtId="0" fontId="11" fillId="0" borderId="0" xfId="0" applyFont="1" applyFill="1" applyProtection="1"/>
    <xf numFmtId="0" fontId="7" fillId="0" borderId="0" xfId="0" applyFont="1" applyProtection="1"/>
    <xf numFmtId="0" fontId="7" fillId="0" borderId="0" xfId="0" applyFont="1" applyBorder="1" applyProtection="1"/>
    <xf numFmtId="0" fontId="10" fillId="0" borderId="0" xfId="0" applyFont="1" applyProtection="1"/>
    <xf numFmtId="0" fontId="3" fillId="0" borderId="8" xfId="1" applyFont="1" applyBorder="1" applyProtection="1"/>
    <xf numFmtId="0" fontId="3" fillId="0" borderId="4" xfId="1" applyFont="1" applyBorder="1" applyProtection="1"/>
    <xf numFmtId="0" fontId="13" fillId="0" borderId="7" xfId="0" applyFont="1" applyBorder="1" applyAlignment="1" applyProtection="1"/>
    <xf numFmtId="0" fontId="13" fillId="2" borderId="32" xfId="0" applyFont="1" applyFill="1" applyBorder="1" applyAlignment="1" applyProtection="1">
      <alignment horizontal="center"/>
      <protection locked="0"/>
    </xf>
    <xf numFmtId="0" fontId="4" fillId="0" borderId="0" xfId="1" applyFont="1" applyBorder="1" applyProtection="1"/>
    <xf numFmtId="0" fontId="7" fillId="0" borderId="0" xfId="1" applyFont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14" fillId="0" borderId="0" xfId="0" applyFont="1" applyProtection="1"/>
    <xf numFmtId="0" fontId="6" fillId="0" borderId="0" xfId="1" applyFont="1" applyBorder="1" applyProtection="1"/>
    <xf numFmtId="0" fontId="2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3" fillId="0" borderId="6" xfId="1" applyFont="1" applyBorder="1" applyProtection="1"/>
    <xf numFmtId="0" fontId="20" fillId="0" borderId="0" xfId="0" applyFont="1" applyFill="1" applyAlignment="1" applyProtection="1">
      <alignment horizontal="right"/>
    </xf>
    <xf numFmtId="0" fontId="20" fillId="0" borderId="0" xfId="0" applyFont="1" applyFill="1" applyProtection="1"/>
    <xf numFmtId="0" fontId="16" fillId="0" borderId="0" xfId="0" applyFont="1" applyFill="1" applyProtection="1"/>
    <xf numFmtId="0" fontId="16" fillId="0" borderId="0" xfId="0" applyFont="1" applyFill="1" applyAlignment="1" applyProtection="1"/>
    <xf numFmtId="0" fontId="17" fillId="0" borderId="0" xfId="0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right" vertical="center"/>
    </xf>
    <xf numFmtId="0" fontId="17" fillId="0" borderId="4" xfId="0" applyFont="1" applyBorder="1" applyAlignment="1" applyProtection="1">
      <alignment horizontal="right" vertical="center"/>
    </xf>
    <xf numFmtId="0" fontId="0" fillId="0" borderId="35" xfId="0" applyBorder="1"/>
    <xf numFmtId="0" fontId="18" fillId="0" borderId="35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/>
    </xf>
    <xf numFmtId="0" fontId="23" fillId="0" borderId="0" xfId="0" applyFont="1" applyAlignment="1" applyProtection="1">
      <alignment vertic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17" fillId="0" borderId="4" xfId="0" applyFont="1" applyBorder="1" applyAlignment="1" applyProtection="1">
      <alignment horizontal="right" vertical="center" wrapText="1"/>
    </xf>
    <xf numFmtId="0" fontId="17" fillId="0" borderId="7" xfId="0" applyFont="1" applyBorder="1" applyAlignment="1" applyProtection="1">
      <alignment horizontal="right" vertical="center" wrapText="1"/>
    </xf>
    <xf numFmtId="0" fontId="19" fillId="0" borderId="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15" fillId="5" borderId="25" xfId="0" applyFont="1" applyFill="1" applyBorder="1" applyAlignment="1" applyProtection="1">
      <alignment horizontal="center" vertical="center" wrapText="1"/>
      <protection locked="0"/>
    </xf>
    <xf numFmtId="0" fontId="15" fillId="6" borderId="25" xfId="0" applyFont="1" applyFill="1" applyBorder="1" applyAlignment="1" applyProtection="1">
      <alignment horizontal="center" vertical="center" wrapText="1"/>
      <protection locked="0"/>
    </xf>
    <xf numFmtId="0" fontId="15" fillId="6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4" fillId="0" borderId="11" xfId="0" applyFont="1" applyBorder="1" applyAlignment="1">
      <alignment textRotation="90"/>
    </xf>
    <xf numFmtId="0" fontId="0" fillId="0" borderId="13" xfId="0" applyBorder="1" applyAlignment="1">
      <alignment vertical="center"/>
    </xf>
    <xf numFmtId="0" fontId="14" fillId="0" borderId="3" xfId="0" applyFont="1" applyBorder="1" applyAlignment="1">
      <alignment horizontal="center" textRotation="90"/>
    </xf>
    <xf numFmtId="0" fontId="14" fillId="3" borderId="3" xfId="0" applyFont="1" applyFill="1" applyBorder="1" applyAlignment="1">
      <alignment horizontal="center" textRotation="90"/>
    </xf>
    <xf numFmtId="0" fontId="14" fillId="3" borderId="54" xfId="0" applyFont="1" applyFill="1" applyBorder="1" applyAlignment="1">
      <alignment horizontal="center" textRotation="90"/>
    </xf>
    <xf numFmtId="0" fontId="14" fillId="3" borderId="50" xfId="0" applyFont="1" applyFill="1" applyBorder="1" applyAlignment="1">
      <alignment horizontal="center" textRotation="90"/>
    </xf>
    <xf numFmtId="0" fontId="14" fillId="0" borderId="13" xfId="0" applyFont="1" applyBorder="1" applyAlignment="1">
      <alignment textRotation="90"/>
    </xf>
    <xf numFmtId="0" fontId="0" fillId="0" borderId="18" xfId="0" applyBorder="1"/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/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Fill="1" applyBorder="1"/>
    <xf numFmtId="0" fontId="0" fillId="0" borderId="19" xfId="0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9" fillId="3" borderId="0" xfId="0" applyFont="1" applyFill="1" applyBorder="1" applyAlignment="1"/>
    <xf numFmtId="0" fontId="0" fillId="0" borderId="39" xfId="0" applyBorder="1"/>
    <xf numFmtId="0" fontId="0" fillId="0" borderId="24" xfId="0" applyBorder="1"/>
    <xf numFmtId="0" fontId="10" fillId="0" borderId="24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0" fillId="0" borderId="52" xfId="0" applyFont="1" applyBorder="1" applyAlignment="1" applyProtection="1">
      <alignment horizontal="center"/>
    </xf>
    <xf numFmtId="0" fontId="30" fillId="0" borderId="0" xfId="1" applyFont="1" applyBorder="1" applyAlignment="1" applyProtection="1">
      <alignment vertical="center"/>
    </xf>
    <xf numFmtId="0" fontId="30" fillId="0" borderId="0" xfId="1" applyFont="1" applyBorder="1" applyProtection="1"/>
    <xf numFmtId="0" fontId="30" fillId="0" borderId="0" xfId="0" applyFont="1" applyProtection="1"/>
    <xf numFmtId="0" fontId="31" fillId="0" borderId="0" xfId="0" applyFont="1" applyAlignment="1" applyProtection="1">
      <alignment horizontal="center"/>
    </xf>
    <xf numFmtId="0" fontId="30" fillId="0" borderId="0" xfId="0" applyFont="1" applyAlignment="1" applyProtection="1">
      <alignment wrapText="1"/>
    </xf>
    <xf numFmtId="0" fontId="15" fillId="5" borderId="38" xfId="0" applyFont="1" applyFill="1" applyBorder="1" applyAlignment="1" applyProtection="1">
      <alignment horizontal="center" vertical="center" wrapText="1"/>
      <protection locked="0"/>
    </xf>
    <xf numFmtId="0" fontId="19" fillId="5" borderId="27" xfId="0" applyFont="1" applyFill="1" applyBorder="1" applyAlignment="1" applyProtection="1">
      <alignment horizontal="center" vertical="center"/>
    </xf>
    <xf numFmtId="0" fontId="19" fillId="5" borderId="28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3" borderId="48" xfId="0" applyFont="1" applyFill="1" applyBorder="1" applyAlignment="1">
      <alignment textRotation="90"/>
    </xf>
    <xf numFmtId="0" fontId="14" fillId="3" borderId="49" xfId="0" applyFont="1" applyFill="1" applyBorder="1" applyAlignment="1">
      <alignment textRotation="90"/>
    </xf>
    <xf numFmtId="0" fontId="14" fillId="3" borderId="50" xfId="0" applyFont="1" applyFill="1" applyBorder="1" applyAlignment="1">
      <alignment textRotation="90"/>
    </xf>
    <xf numFmtId="0" fontId="24" fillId="0" borderId="6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5" fillId="5" borderId="58" xfId="0" applyFont="1" applyFill="1" applyBorder="1" applyAlignment="1" applyProtection="1">
      <alignment horizontal="center" vertical="center" wrapText="1"/>
      <protection locked="0"/>
    </xf>
    <xf numFmtId="0" fontId="15" fillId="5" borderId="45" xfId="0" applyFont="1" applyFill="1" applyBorder="1" applyAlignment="1" applyProtection="1">
      <alignment horizontal="center" vertical="center" wrapText="1"/>
      <protection locked="0"/>
    </xf>
    <xf numFmtId="0" fontId="15" fillId="6" borderId="45" xfId="0" applyFont="1" applyFill="1" applyBorder="1" applyAlignment="1" applyProtection="1">
      <alignment horizontal="center" vertical="center" wrapText="1"/>
      <protection locked="0"/>
    </xf>
    <xf numFmtId="0" fontId="15" fillId="6" borderId="1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24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0" xfId="0" applyFont="1"/>
    <xf numFmtId="0" fontId="19" fillId="7" borderId="47" xfId="0" applyFont="1" applyFill="1" applyBorder="1" applyAlignment="1" applyProtection="1">
      <alignment horizontal="center" vertical="center"/>
    </xf>
    <xf numFmtId="0" fontId="19" fillId="7" borderId="28" xfId="0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 wrapText="1"/>
      <protection locked="0"/>
    </xf>
    <xf numFmtId="0" fontId="15" fillId="7" borderId="58" xfId="0" applyFont="1" applyFill="1" applyBorder="1" applyAlignment="1" applyProtection="1">
      <alignment horizontal="center" vertical="center"/>
      <protection locked="0"/>
    </xf>
    <xf numFmtId="0" fontId="15" fillId="7" borderId="52" xfId="0" applyFont="1" applyFill="1" applyBorder="1" applyAlignment="1" applyProtection="1">
      <alignment horizontal="center" vertical="center" wrapText="1"/>
      <protection locked="0"/>
    </xf>
    <xf numFmtId="0" fontId="15" fillId="7" borderId="45" xfId="0" applyFont="1" applyFill="1" applyBorder="1" applyAlignment="1" applyProtection="1">
      <alignment horizontal="center" vertical="center"/>
      <protection locked="0"/>
    </xf>
    <xf numFmtId="0" fontId="15" fillId="8" borderId="52" xfId="0" applyFont="1" applyFill="1" applyBorder="1" applyAlignment="1" applyProtection="1">
      <alignment horizontal="center" vertical="center" wrapText="1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 wrapText="1"/>
      <protection locked="0"/>
    </xf>
    <xf numFmtId="0" fontId="15" fillId="8" borderId="16" xfId="0" applyFont="1" applyFill="1" applyBorder="1" applyAlignment="1" applyProtection="1">
      <alignment horizontal="center" vertical="center"/>
      <protection locked="0"/>
    </xf>
    <xf numFmtId="0" fontId="19" fillId="7" borderId="48" xfId="0" applyFont="1" applyFill="1" applyBorder="1" applyAlignment="1" applyProtection="1">
      <alignment horizontal="center" vertical="center"/>
    </xf>
    <xf numFmtId="0" fontId="19" fillId="7" borderId="49" xfId="0" applyFont="1" applyFill="1" applyBorder="1" applyAlignment="1" applyProtection="1">
      <alignment horizontal="center" vertical="center"/>
    </xf>
    <xf numFmtId="0" fontId="19" fillId="7" borderId="54" xfId="0" applyFont="1" applyFill="1" applyBorder="1" applyAlignment="1" applyProtection="1">
      <alignment horizontal="center" vertical="center" wrapText="1"/>
    </xf>
    <xf numFmtId="0" fontId="16" fillId="7" borderId="44" xfId="0" applyFont="1" applyFill="1" applyBorder="1" applyAlignment="1" applyProtection="1">
      <alignment horizontal="center" vertical="center" wrapText="1"/>
      <protection locked="0"/>
    </xf>
    <xf numFmtId="14" fontId="16" fillId="7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51" xfId="0" applyFont="1" applyFill="1" applyBorder="1" applyAlignment="1" applyProtection="1">
      <alignment horizontal="center" vertical="center" wrapText="1"/>
      <protection locked="0"/>
    </xf>
    <xf numFmtId="0" fontId="16" fillId="7" borderId="45" xfId="0" applyFont="1" applyFill="1" applyBorder="1" applyAlignment="1" applyProtection="1">
      <alignment horizontal="center" vertical="center" wrapText="1"/>
      <protection locked="0"/>
    </xf>
    <xf numFmtId="14" fontId="16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16" fillId="8" borderId="45" xfId="0" applyFont="1" applyFill="1" applyBorder="1" applyAlignment="1" applyProtection="1">
      <alignment horizontal="center" vertical="center" wrapText="1"/>
      <protection locked="0"/>
    </xf>
    <xf numFmtId="14" fontId="16" fillId="8" borderId="43" xfId="0" applyNumberFormat="1" applyFont="1" applyFill="1" applyBorder="1" applyAlignment="1" applyProtection="1">
      <alignment horizontal="center" vertical="center" wrapText="1"/>
      <protection locked="0"/>
    </xf>
    <xf numFmtId="0" fontId="16" fillId="8" borderId="43" xfId="0" applyFont="1" applyFill="1" applyBorder="1" applyAlignment="1" applyProtection="1">
      <alignment horizontal="center" vertical="center" wrapText="1"/>
      <protection locked="0"/>
    </xf>
    <xf numFmtId="0" fontId="16" fillId="8" borderId="16" xfId="0" applyFont="1" applyFill="1" applyBorder="1" applyAlignment="1" applyProtection="1">
      <alignment horizontal="center" vertical="center" wrapText="1"/>
      <protection locked="0"/>
    </xf>
    <xf numFmtId="0" fontId="16" fillId="8" borderId="17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vertical="center" wrapText="1"/>
      <protection locked="0"/>
    </xf>
    <xf numFmtId="0" fontId="5" fillId="4" borderId="29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2" fillId="4" borderId="23" xfId="3" applyFont="1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center" wrapText="1"/>
      <protection locked="0"/>
    </xf>
    <xf numFmtId="0" fontId="5" fillId="0" borderId="3" xfId="1" applyFont="1" applyBorder="1" applyAlignment="1" applyProtection="1">
      <alignment horizontal="left" vertical="center"/>
    </xf>
    <xf numFmtId="0" fontId="5" fillId="0" borderId="4" xfId="1" applyFont="1" applyBorder="1" applyAlignment="1" applyProtection="1">
      <alignment horizontal="left" vertical="center"/>
    </xf>
    <xf numFmtId="0" fontId="5" fillId="0" borderId="6" xfId="1" applyFont="1" applyBorder="1" applyAlignment="1" applyProtection="1">
      <alignment horizontal="left" vertical="center"/>
    </xf>
    <xf numFmtId="0" fontId="5" fillId="0" borderId="7" xfId="1" applyFont="1" applyBorder="1" applyAlignment="1" applyProtection="1">
      <alignment horizontal="left" vertical="center"/>
    </xf>
    <xf numFmtId="0" fontId="13" fillId="4" borderId="4" xfId="1" applyFont="1" applyFill="1" applyBorder="1" applyAlignment="1" applyProtection="1">
      <alignment horizontal="center" vertical="center"/>
      <protection locked="0"/>
    </xf>
    <xf numFmtId="0" fontId="13" fillId="4" borderId="5" xfId="1" applyFont="1" applyFill="1" applyBorder="1" applyAlignment="1" applyProtection="1">
      <alignment horizontal="center" vertical="center"/>
      <protection locked="0"/>
    </xf>
    <xf numFmtId="0" fontId="13" fillId="4" borderId="7" xfId="1" applyFont="1" applyFill="1" applyBorder="1" applyAlignment="1" applyProtection="1">
      <alignment horizontal="center" vertical="center"/>
      <protection locked="0"/>
    </xf>
    <xf numFmtId="0" fontId="13" fillId="4" borderId="8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right"/>
      <protection locked="0"/>
    </xf>
    <xf numFmtId="0" fontId="5" fillId="0" borderId="14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13" fillId="4" borderId="0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4" borderId="15" xfId="1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left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6" xfId="1" applyFont="1" applyBorder="1" applyAlignment="1" applyProtection="1">
      <alignment horizontal="left" vertical="center" wrapText="1"/>
    </xf>
    <xf numFmtId="0" fontId="5" fillId="4" borderId="36" xfId="0" applyFont="1" applyFill="1" applyBorder="1" applyAlignment="1" applyProtection="1">
      <alignment vertical="center"/>
      <protection locked="0"/>
    </xf>
    <xf numFmtId="0" fontId="5" fillId="4" borderId="37" xfId="0" applyFont="1" applyFill="1" applyBorder="1" applyAlignment="1" applyProtection="1">
      <alignment vertical="center"/>
      <protection locked="0"/>
    </xf>
    <xf numFmtId="0" fontId="5" fillId="4" borderId="38" xfId="0" applyFont="1" applyFill="1" applyBorder="1" applyAlignment="1" applyProtection="1">
      <alignment vertical="center"/>
      <protection locked="0"/>
    </xf>
    <xf numFmtId="0" fontId="12" fillId="4" borderId="23" xfId="3" applyFont="1" applyFill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vertical="center"/>
      <protection locked="0"/>
    </xf>
    <xf numFmtId="0" fontId="5" fillId="4" borderId="21" xfId="0" applyFont="1" applyFill="1" applyBorder="1" applyAlignment="1" applyProtection="1">
      <alignment vertical="center"/>
      <protection locked="0"/>
    </xf>
    <xf numFmtId="0" fontId="5" fillId="4" borderId="29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horizontal="left" vertical="center" wrapText="1"/>
    </xf>
    <xf numFmtId="0" fontId="19" fillId="7" borderId="47" xfId="0" applyFont="1" applyFill="1" applyBorder="1" applyAlignment="1" applyProtection="1">
      <alignment horizontal="center" vertical="center"/>
    </xf>
    <xf numFmtId="0" fontId="19" fillId="7" borderId="2" xfId="0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15" fillId="7" borderId="52" xfId="0" applyFont="1" applyFill="1" applyBorder="1" applyAlignment="1" applyProtection="1">
      <alignment horizontal="center" vertical="center"/>
      <protection locked="0"/>
    </xf>
    <xf numFmtId="0" fontId="15" fillId="7" borderId="40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0" fontId="19" fillId="7" borderId="1" xfId="0" applyFont="1" applyFill="1" applyBorder="1" applyAlignment="1" applyProtection="1">
      <alignment horizontal="center" vertical="center"/>
    </xf>
    <xf numFmtId="0" fontId="19" fillId="7" borderId="55" xfId="0" applyFont="1" applyFill="1" applyBorder="1" applyAlignment="1" applyProtection="1">
      <alignment horizontal="center" vertical="center"/>
    </xf>
    <xf numFmtId="0" fontId="15" fillId="7" borderId="58" xfId="0" applyFont="1" applyFill="1" applyBorder="1" applyAlignment="1" applyProtection="1">
      <alignment horizontal="center" vertical="center"/>
      <protection locked="0"/>
    </xf>
    <xf numFmtId="0" fontId="15" fillId="7" borderId="37" xfId="0" applyFont="1" applyFill="1" applyBorder="1" applyAlignment="1" applyProtection="1">
      <alignment horizontal="center" vertical="center"/>
      <protection locked="0"/>
    </xf>
    <xf numFmtId="0" fontId="15" fillId="7" borderId="45" xfId="0" applyFont="1" applyFill="1" applyBorder="1" applyAlignment="1" applyProtection="1">
      <alignment horizontal="center" vertical="center"/>
      <protection locked="0"/>
    </xf>
    <xf numFmtId="0" fontId="15" fillId="7" borderId="43" xfId="0" applyFont="1" applyFill="1" applyBorder="1" applyAlignment="1" applyProtection="1">
      <alignment horizontal="center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43" xfId="0" applyFont="1" applyFill="1" applyBorder="1" applyAlignment="1" applyProtection="1">
      <alignment horizontal="center" vertical="center"/>
      <protection locked="0"/>
    </xf>
    <xf numFmtId="0" fontId="15" fillId="8" borderId="52" xfId="0" applyFont="1" applyFill="1" applyBorder="1" applyAlignment="1" applyProtection="1">
      <alignment horizontal="center" vertical="center"/>
      <protection locked="0"/>
    </xf>
    <xf numFmtId="0" fontId="15" fillId="8" borderId="40" xfId="0" applyFont="1" applyFill="1" applyBorder="1" applyAlignment="1" applyProtection="1">
      <alignment horizontal="center" vertical="center"/>
      <protection locked="0"/>
    </xf>
    <xf numFmtId="0" fontId="15" fillId="8" borderId="16" xfId="0" applyFont="1" applyFill="1" applyBorder="1" applyAlignment="1" applyProtection="1">
      <alignment horizontal="center" vertical="center"/>
      <protection locked="0"/>
    </xf>
    <xf numFmtId="0" fontId="15" fillId="8" borderId="17" xfId="0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/>
      <protection locked="0"/>
    </xf>
    <xf numFmtId="0" fontId="15" fillId="8" borderId="6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0" fillId="0" borderId="4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34" xfId="0" applyBorder="1" applyAlignment="1" applyProtection="1">
      <alignment horizontal="center" wrapText="1"/>
    </xf>
    <xf numFmtId="0" fontId="0" fillId="0" borderId="36" xfId="0" applyBorder="1" applyAlignment="1" applyProtection="1">
      <alignment horizontal="center" wrapText="1"/>
    </xf>
    <xf numFmtId="0" fontId="0" fillId="0" borderId="33" xfId="0" applyBorder="1" applyAlignment="1" applyProtection="1">
      <alignment horizontal="center" wrapText="1"/>
    </xf>
    <xf numFmtId="0" fontId="0" fillId="0" borderId="35" xfId="0" applyBorder="1" applyAlignment="1" applyProtection="1">
      <alignment horizontal="center" wrapText="1"/>
    </xf>
    <xf numFmtId="0" fontId="0" fillId="0" borderId="31" xfId="0" applyFill="1" applyBorder="1" applyAlignment="1" applyProtection="1">
      <alignment horizontal="center" wrapText="1"/>
    </xf>
    <xf numFmtId="0" fontId="0" fillId="0" borderId="33" xfId="0" applyFill="1" applyBorder="1" applyAlignment="1" applyProtection="1">
      <alignment horizontal="center" wrapText="1"/>
    </xf>
    <xf numFmtId="0" fontId="0" fillId="0" borderId="30" xfId="0" applyFill="1" applyBorder="1" applyAlignment="1" applyProtection="1">
      <alignment horizontal="center" wrapText="1"/>
    </xf>
    <xf numFmtId="0" fontId="0" fillId="0" borderId="34" xfId="0" applyFill="1" applyBorder="1" applyAlignment="1" applyProtection="1">
      <alignment horizontal="center" wrapText="1"/>
    </xf>
    <xf numFmtId="0" fontId="0" fillId="0" borderId="35" xfId="0" applyFill="1" applyBorder="1" applyAlignment="1" applyProtection="1">
      <alignment horizontal="center" wrapText="1"/>
    </xf>
    <xf numFmtId="0" fontId="0" fillId="0" borderId="36" xfId="0" applyFill="1" applyBorder="1" applyAlignment="1" applyProtection="1">
      <alignment horizontal="center" wrapText="1"/>
    </xf>
    <xf numFmtId="0" fontId="10" fillId="0" borderId="52" xfId="0" applyFont="1" applyBorder="1" applyAlignment="1" applyProtection="1">
      <alignment horizontal="center"/>
    </xf>
    <xf numFmtId="0" fontId="10" fillId="0" borderId="40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/>
    </xf>
    <xf numFmtId="0" fontId="10" fillId="0" borderId="36" xfId="0" applyFont="1" applyBorder="1" applyAlignment="1" applyProtection="1">
      <alignment horizontal="center"/>
    </xf>
  </cellXfs>
  <cellStyles count="4">
    <cellStyle name="Link" xfId="3" builtinId="8"/>
    <cellStyle name="Standard" xfId="0" builtinId="0"/>
    <cellStyle name="Standard 2" xfId="2"/>
    <cellStyle name="Standard_Anfangsstatistik zum 1.10 Schule" xfId="1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3F2D2"/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1333499</xdr:colOff>
      <xdr:row>0</xdr:row>
      <xdr:rowOff>38100</xdr:rowOff>
    </xdr:from>
    <xdr:to>
      <xdr:col>11</xdr:col>
      <xdr:colOff>1344257</xdr:colOff>
      <xdr:row>5</xdr:row>
      <xdr:rowOff>82235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4" y="228600"/>
          <a:ext cx="6737789" cy="1187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5</xdr:row>
      <xdr:rowOff>30965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147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enut/Desktop/Probelauf%20Statistik/01_E_Sch&#252;lerdatenbogen%20PUSCH-%20Klasse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bogen"/>
      <sheetName val="Dropdown-Listen"/>
      <sheetName val="Auswertungen Abschlussstatistik"/>
    </sheetNames>
    <sheetDataSet>
      <sheetData sheetId="0">
        <row r="8">
          <cell r="F8" t="str">
            <v>PUSCH</v>
          </cell>
          <cell r="K8" t="str">
            <v>Schulhalbjahr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Zeros="0" tabSelected="1" zoomScale="98" zoomScaleNormal="98" workbookViewId="0">
      <selection activeCell="G9" sqref="G9:G10"/>
    </sheetView>
  </sheetViews>
  <sheetFormatPr baseColWidth="10" defaultColWidth="11.5546875" defaultRowHeight="15" x14ac:dyDescent="0.2"/>
  <cols>
    <col min="1" max="1" width="6.5546875" style="2" customWidth="1"/>
    <col min="2" max="2" width="6.109375" style="2" customWidth="1"/>
    <col min="3" max="3" width="20.44140625" style="2" customWidth="1"/>
    <col min="4" max="4" width="26.21875" style="2" customWidth="1"/>
    <col min="5" max="5" width="18.77734375" style="2" customWidth="1"/>
    <col min="6" max="6" width="13.109375" style="2" customWidth="1"/>
    <col min="7" max="7" width="13.33203125" style="2" customWidth="1"/>
    <col min="8" max="9" width="18.77734375" style="2" customWidth="1"/>
    <col min="10" max="10" width="20.21875" style="2" customWidth="1"/>
    <col min="11" max="11" width="20.5546875" style="2" customWidth="1"/>
    <col min="12" max="12" width="24.88671875" style="2" customWidth="1"/>
    <col min="13" max="13" width="3.5546875" style="8" customWidth="1"/>
    <col min="14" max="15" width="11.5546875" style="8"/>
    <col min="16" max="17" width="11.5546875" style="11"/>
    <col min="18" max="20" width="11.5546875" style="8"/>
    <col min="21" max="16384" width="11.5546875" style="2"/>
  </cols>
  <sheetData>
    <row r="1" spans="1:20" s="5" customFormat="1" ht="18" customHeight="1" x14ac:dyDescent="0.2">
      <c r="A1" s="28" t="s">
        <v>0</v>
      </c>
      <c r="C1" s="29"/>
      <c r="D1" s="29"/>
      <c r="I1" s="30"/>
      <c r="J1" s="31"/>
    </row>
    <row r="2" spans="1:20" s="32" customFormat="1" ht="18" customHeight="1" x14ac:dyDescent="0.2">
      <c r="A2" s="29" t="s">
        <v>6</v>
      </c>
      <c r="C2" s="29"/>
      <c r="D2" s="29"/>
      <c r="I2" s="33"/>
      <c r="J2" s="33"/>
    </row>
    <row r="3" spans="1:20" s="32" customFormat="1" ht="18" customHeight="1" x14ac:dyDescent="0.2">
      <c r="A3" s="29" t="s">
        <v>1</v>
      </c>
      <c r="C3" s="29"/>
      <c r="D3" s="29"/>
      <c r="H3" s="34"/>
      <c r="I3" s="35"/>
      <c r="J3" s="36"/>
      <c r="K3" s="37"/>
    </row>
    <row r="4" spans="1:20" s="32" customFormat="1" ht="18" customHeight="1" x14ac:dyDescent="0.2">
      <c r="A4" s="38" t="s">
        <v>24</v>
      </c>
      <c r="C4" s="29"/>
      <c r="D4" s="29"/>
      <c r="H4" s="34"/>
      <c r="I4" s="35"/>
      <c r="J4" s="36"/>
      <c r="K4" s="37"/>
    </row>
    <row r="5" spans="1:20" s="22" customFormat="1" ht="18" customHeight="1" x14ac:dyDescent="0.2">
      <c r="A5" s="29" t="s">
        <v>25</v>
      </c>
      <c r="C5" s="29"/>
      <c r="D5" s="27"/>
      <c r="H5" s="23"/>
      <c r="I5" s="24"/>
      <c r="J5" s="25"/>
      <c r="K5" s="26"/>
    </row>
    <row r="6" spans="1:20" s="1" customFormat="1" ht="22.5" customHeight="1" thickBot="1" x14ac:dyDescent="0.25"/>
    <row r="7" spans="1:20" s="1" customFormat="1" ht="40.5" customHeight="1" x14ac:dyDescent="0.35">
      <c r="A7" s="200" t="s">
        <v>87</v>
      </c>
      <c r="B7" s="201"/>
      <c r="C7" s="201"/>
      <c r="D7" s="201"/>
      <c r="E7" s="201"/>
      <c r="F7" s="201"/>
      <c r="G7" s="202"/>
      <c r="H7" s="19"/>
      <c r="I7" s="170"/>
      <c r="J7" s="170"/>
      <c r="K7" s="45" t="s">
        <v>5</v>
      </c>
      <c r="L7" s="21"/>
    </row>
    <row r="8" spans="1:20" s="1" customFormat="1" ht="6" customHeight="1" thickBot="1" x14ac:dyDescent="0.4">
      <c r="A8" s="39"/>
      <c r="B8" s="20"/>
      <c r="C8" s="20"/>
      <c r="D8" s="20"/>
      <c r="E8" s="20"/>
      <c r="F8" s="4"/>
      <c r="G8" s="18"/>
      <c r="H8" s="3"/>
      <c r="I8" s="3"/>
      <c r="J8" s="3"/>
      <c r="K8" s="3"/>
      <c r="L8" s="18"/>
    </row>
    <row r="9" spans="1:20" s="1" customFormat="1" ht="21" customHeight="1" x14ac:dyDescent="0.2">
      <c r="A9" s="181" t="s">
        <v>2</v>
      </c>
      <c r="B9" s="182"/>
      <c r="C9" s="182"/>
      <c r="D9" s="176"/>
      <c r="E9" s="177"/>
      <c r="F9" s="173" t="s">
        <v>95</v>
      </c>
      <c r="G9" s="180"/>
      <c r="H9" s="193" t="s">
        <v>3</v>
      </c>
      <c r="I9" s="44" t="s">
        <v>19</v>
      </c>
      <c r="J9" s="184"/>
      <c r="K9" s="185"/>
      <c r="L9" s="186"/>
    </row>
    <row r="10" spans="1:20" s="1" customFormat="1" ht="18" customHeight="1" thickBot="1" x14ac:dyDescent="0.25">
      <c r="A10" s="183"/>
      <c r="B10" s="174"/>
      <c r="C10" s="174"/>
      <c r="D10" s="178"/>
      <c r="E10" s="179"/>
      <c r="F10" s="174"/>
      <c r="G10" s="169"/>
      <c r="H10" s="183"/>
      <c r="I10" s="46" t="s">
        <v>20</v>
      </c>
      <c r="J10" s="187"/>
      <c r="K10" s="188"/>
      <c r="L10" s="189"/>
    </row>
    <row r="11" spans="1:20" s="5" customFormat="1" ht="21" customHeight="1" x14ac:dyDescent="0.2">
      <c r="A11" s="162" t="s">
        <v>4</v>
      </c>
      <c r="B11" s="163"/>
      <c r="C11" s="163"/>
      <c r="D11" s="166"/>
      <c r="E11" s="166"/>
      <c r="F11" s="166"/>
      <c r="G11" s="167"/>
      <c r="H11" s="162" t="s">
        <v>47</v>
      </c>
      <c r="I11" s="47" t="s">
        <v>19</v>
      </c>
      <c r="J11" s="190"/>
      <c r="K11" s="191"/>
      <c r="L11" s="192"/>
    </row>
    <row r="12" spans="1:20" s="5" customFormat="1" ht="18" customHeight="1" thickBot="1" x14ac:dyDescent="0.25">
      <c r="A12" s="171"/>
      <c r="B12" s="172"/>
      <c r="C12" s="172"/>
      <c r="D12" s="175"/>
      <c r="E12" s="175"/>
      <c r="F12" s="168"/>
      <c r="G12" s="169"/>
      <c r="H12" s="164"/>
      <c r="I12" s="46" t="s">
        <v>20</v>
      </c>
      <c r="J12" s="187"/>
      <c r="K12" s="188"/>
      <c r="L12" s="189"/>
    </row>
    <row r="13" spans="1:20" s="1" customFormat="1" ht="20.25" customHeight="1" x14ac:dyDescent="0.2">
      <c r="A13" s="162" t="s">
        <v>86</v>
      </c>
      <c r="B13" s="163"/>
      <c r="C13" s="163"/>
      <c r="D13" s="166"/>
      <c r="E13" s="166"/>
      <c r="F13" s="166"/>
      <c r="G13" s="167"/>
      <c r="H13" s="181" t="s">
        <v>49</v>
      </c>
      <c r="I13" s="54" t="s">
        <v>19</v>
      </c>
      <c r="J13" s="156"/>
      <c r="K13" s="157"/>
      <c r="L13" s="158"/>
    </row>
    <row r="14" spans="1:20" s="1" customFormat="1" ht="18" customHeight="1" thickBot="1" x14ac:dyDescent="0.25">
      <c r="A14" s="164"/>
      <c r="B14" s="165"/>
      <c r="C14" s="165"/>
      <c r="D14" s="168"/>
      <c r="E14" s="168"/>
      <c r="F14" s="168"/>
      <c r="G14" s="169"/>
      <c r="H14" s="183"/>
      <c r="I14" s="55" t="s">
        <v>20</v>
      </c>
      <c r="J14" s="159"/>
      <c r="K14" s="160"/>
      <c r="L14" s="161"/>
    </row>
    <row r="15" spans="1:20" s="6" customFormat="1" ht="15.75" customHeight="1" x14ac:dyDescent="0.3">
      <c r="A15" s="40"/>
      <c r="B15" s="41"/>
      <c r="C15" s="42"/>
      <c r="D15" s="42"/>
      <c r="E15" s="43"/>
      <c r="F15" s="43"/>
      <c r="G15" s="43"/>
      <c r="H15" s="43"/>
      <c r="I15" s="13"/>
      <c r="J15" s="13"/>
      <c r="K15" s="13"/>
      <c r="L15" s="13"/>
      <c r="M15" s="9"/>
      <c r="N15" s="9"/>
      <c r="P15" s="10"/>
      <c r="Q15" s="10"/>
      <c r="R15" s="9"/>
      <c r="S15" s="9"/>
      <c r="T15" s="9"/>
    </row>
    <row r="16" spans="1:20" s="6" customFormat="1" ht="15" customHeight="1" thickBot="1" x14ac:dyDescent="0.3">
      <c r="A16" s="6">
        <f>COUNTIFS(Vorschaltjahr!$H$18:$H$37,"männlich",Vorschaltjahr!$J$18:$J$37,"Mit Maßnahmebeginn")</f>
        <v>0</v>
      </c>
      <c r="C16" s="14"/>
      <c r="D16" s="13"/>
      <c r="E16" s="13">
        <f>COUNTIFS(Vorschaltjahr!$H$18:$H$37,"männlich",Vorschaltjahr!$L$18:$L$37,"Zurück in die Regelklasse",Vorschaltjahr!$K$18:$K$37," vorzeitig abgebrochen")</f>
        <v>0</v>
      </c>
      <c r="F16" s="13"/>
      <c r="G16" s="13"/>
      <c r="H16" s="13"/>
      <c r="I16" s="13"/>
      <c r="J16" s="13"/>
      <c r="K16" s="13"/>
      <c r="L16" s="13"/>
      <c r="M16" s="9"/>
      <c r="N16" s="9"/>
      <c r="P16" s="10"/>
      <c r="Q16" s="10"/>
      <c r="R16" s="9"/>
      <c r="S16" s="9"/>
      <c r="T16" s="9"/>
    </row>
    <row r="17" spans="1:15" s="57" customFormat="1" ht="39.950000000000003" customHeight="1" thickBot="1" x14ac:dyDescent="0.25">
      <c r="A17" s="56" t="s">
        <v>18</v>
      </c>
      <c r="B17" s="203" t="s">
        <v>7</v>
      </c>
      <c r="C17" s="204"/>
      <c r="D17" s="133" t="s">
        <v>8</v>
      </c>
      <c r="E17" s="134" t="s">
        <v>23</v>
      </c>
      <c r="F17" s="194" t="s">
        <v>85</v>
      </c>
      <c r="G17" s="195"/>
      <c r="H17" s="143" t="s">
        <v>50</v>
      </c>
      <c r="I17" s="144" t="s">
        <v>51</v>
      </c>
      <c r="J17" s="145" t="s">
        <v>88</v>
      </c>
      <c r="K17" s="110" t="s">
        <v>89</v>
      </c>
      <c r="L17" s="109" t="s">
        <v>52</v>
      </c>
      <c r="N17" s="58"/>
      <c r="O17" s="59"/>
    </row>
    <row r="18" spans="1:15" s="126" customFormat="1" ht="36" customHeight="1" x14ac:dyDescent="0.2">
      <c r="A18" s="122" t="s">
        <v>9</v>
      </c>
      <c r="B18" s="205"/>
      <c r="C18" s="206"/>
      <c r="D18" s="135"/>
      <c r="E18" s="136"/>
      <c r="F18" s="196"/>
      <c r="G18" s="197"/>
      <c r="H18" s="146"/>
      <c r="I18" s="147"/>
      <c r="J18" s="148"/>
      <c r="K18" s="118"/>
      <c r="L18" s="108"/>
      <c r="M18" s="123"/>
      <c r="N18" s="124"/>
      <c r="O18" s="125"/>
    </row>
    <row r="19" spans="1:15" s="126" customFormat="1" ht="36" customHeight="1" x14ac:dyDescent="0.2">
      <c r="A19" s="127" t="s">
        <v>10</v>
      </c>
      <c r="B19" s="207"/>
      <c r="C19" s="208"/>
      <c r="D19" s="137"/>
      <c r="E19" s="138"/>
      <c r="F19" s="198"/>
      <c r="G19" s="199"/>
      <c r="H19" s="149"/>
      <c r="I19" s="150"/>
      <c r="J19" s="137"/>
      <c r="K19" s="119"/>
      <c r="L19" s="60"/>
      <c r="M19" s="123"/>
      <c r="N19" s="124"/>
      <c r="O19" s="125"/>
    </row>
    <row r="20" spans="1:15" s="126" customFormat="1" ht="36" customHeight="1" x14ac:dyDescent="0.2">
      <c r="A20" s="127" t="s">
        <v>11</v>
      </c>
      <c r="B20" s="207"/>
      <c r="C20" s="208"/>
      <c r="D20" s="137"/>
      <c r="E20" s="138"/>
      <c r="F20" s="198"/>
      <c r="G20" s="199"/>
      <c r="H20" s="149"/>
      <c r="I20" s="150"/>
      <c r="J20" s="137"/>
      <c r="K20" s="119"/>
      <c r="L20" s="60"/>
      <c r="M20" s="123"/>
      <c r="N20" s="124"/>
      <c r="O20" s="125"/>
    </row>
    <row r="21" spans="1:15" s="126" customFormat="1" ht="36" customHeight="1" x14ac:dyDescent="0.2">
      <c r="A21" s="127" t="s">
        <v>12</v>
      </c>
      <c r="B21" s="207"/>
      <c r="C21" s="208"/>
      <c r="D21" s="137"/>
      <c r="E21" s="138"/>
      <c r="F21" s="198"/>
      <c r="G21" s="199"/>
      <c r="H21" s="149"/>
      <c r="I21" s="150"/>
      <c r="J21" s="137"/>
      <c r="K21" s="119"/>
      <c r="L21" s="60"/>
      <c r="M21" s="123"/>
      <c r="N21" s="124"/>
      <c r="O21" s="125"/>
    </row>
    <row r="22" spans="1:15" s="126" customFormat="1" ht="36" customHeight="1" x14ac:dyDescent="0.2">
      <c r="A22" s="127" t="s">
        <v>13</v>
      </c>
      <c r="B22" s="207"/>
      <c r="C22" s="208"/>
      <c r="D22" s="137"/>
      <c r="E22" s="138"/>
      <c r="F22" s="198"/>
      <c r="G22" s="199"/>
      <c r="H22" s="149"/>
      <c r="I22" s="150"/>
      <c r="J22" s="137"/>
      <c r="K22" s="119"/>
      <c r="L22" s="60"/>
      <c r="M22" s="123"/>
      <c r="N22" s="124"/>
      <c r="O22" s="125"/>
    </row>
    <row r="23" spans="1:15" s="126" customFormat="1" ht="36" customHeight="1" x14ac:dyDescent="0.2">
      <c r="A23" s="127" t="s">
        <v>14</v>
      </c>
      <c r="B23" s="207"/>
      <c r="C23" s="208"/>
      <c r="D23" s="137"/>
      <c r="E23" s="138"/>
      <c r="F23" s="198"/>
      <c r="G23" s="199"/>
      <c r="H23" s="149"/>
      <c r="I23" s="150"/>
      <c r="J23" s="137"/>
      <c r="K23" s="119"/>
      <c r="L23" s="60"/>
      <c r="M23" s="123"/>
      <c r="N23" s="124"/>
      <c r="O23" s="125"/>
    </row>
    <row r="24" spans="1:15" s="126" customFormat="1" ht="36" customHeight="1" x14ac:dyDescent="0.2">
      <c r="A24" s="127" t="s">
        <v>15</v>
      </c>
      <c r="B24" s="207"/>
      <c r="C24" s="208"/>
      <c r="D24" s="137"/>
      <c r="E24" s="138"/>
      <c r="F24" s="198"/>
      <c r="G24" s="199"/>
      <c r="H24" s="149"/>
      <c r="I24" s="150"/>
      <c r="J24" s="137"/>
      <c r="K24" s="119"/>
      <c r="L24" s="60"/>
      <c r="M24" s="123"/>
      <c r="N24" s="124"/>
      <c r="O24" s="125"/>
    </row>
    <row r="25" spans="1:15" s="126" customFormat="1" ht="36" customHeight="1" x14ac:dyDescent="0.2">
      <c r="A25" s="127" t="s">
        <v>16</v>
      </c>
      <c r="B25" s="207"/>
      <c r="C25" s="208"/>
      <c r="D25" s="137"/>
      <c r="E25" s="138"/>
      <c r="F25" s="198"/>
      <c r="G25" s="199"/>
      <c r="H25" s="149"/>
      <c r="I25" s="150"/>
      <c r="J25" s="137"/>
      <c r="K25" s="119"/>
      <c r="L25" s="60"/>
      <c r="M25" s="123"/>
      <c r="N25" s="124"/>
      <c r="O25" s="125"/>
    </row>
    <row r="26" spans="1:15" s="126" customFormat="1" ht="36" customHeight="1" x14ac:dyDescent="0.2">
      <c r="A26" s="127" t="s">
        <v>17</v>
      </c>
      <c r="B26" s="207"/>
      <c r="C26" s="208"/>
      <c r="D26" s="137"/>
      <c r="E26" s="138"/>
      <c r="F26" s="198"/>
      <c r="G26" s="199"/>
      <c r="H26" s="149"/>
      <c r="I26" s="150"/>
      <c r="J26" s="137"/>
      <c r="K26" s="119"/>
      <c r="L26" s="60"/>
      <c r="M26" s="123"/>
      <c r="N26" s="124"/>
      <c r="O26" s="125"/>
    </row>
    <row r="27" spans="1:15" s="126" customFormat="1" ht="36" customHeight="1" x14ac:dyDescent="0.2">
      <c r="A27" s="127" t="s">
        <v>46</v>
      </c>
      <c r="B27" s="207"/>
      <c r="C27" s="208"/>
      <c r="D27" s="137"/>
      <c r="E27" s="138"/>
      <c r="F27" s="198"/>
      <c r="G27" s="199"/>
      <c r="H27" s="149"/>
      <c r="I27" s="150"/>
      <c r="J27" s="137"/>
      <c r="K27" s="119"/>
      <c r="L27" s="60"/>
      <c r="M27" s="123"/>
      <c r="N27" s="124"/>
      <c r="O27" s="125"/>
    </row>
    <row r="28" spans="1:15" s="126" customFormat="1" ht="36" customHeight="1" x14ac:dyDescent="0.2">
      <c r="A28" s="127" t="s">
        <v>57</v>
      </c>
      <c r="B28" s="207"/>
      <c r="C28" s="208"/>
      <c r="D28" s="137"/>
      <c r="E28" s="138"/>
      <c r="F28" s="198"/>
      <c r="G28" s="199"/>
      <c r="H28" s="149"/>
      <c r="I28" s="150"/>
      <c r="J28" s="137"/>
      <c r="K28" s="119"/>
      <c r="L28" s="60"/>
      <c r="M28" s="123"/>
      <c r="N28" s="124"/>
      <c r="O28" s="125"/>
    </row>
    <row r="29" spans="1:15" s="126" customFormat="1" ht="36" customHeight="1" x14ac:dyDescent="0.2">
      <c r="A29" s="127" t="s">
        <v>58</v>
      </c>
      <c r="B29" s="207"/>
      <c r="C29" s="208"/>
      <c r="D29" s="137"/>
      <c r="E29" s="138"/>
      <c r="F29" s="198"/>
      <c r="G29" s="199"/>
      <c r="H29" s="149"/>
      <c r="I29" s="150"/>
      <c r="J29" s="137"/>
      <c r="K29" s="119"/>
      <c r="L29" s="60"/>
      <c r="M29" s="123"/>
      <c r="N29" s="124"/>
      <c r="O29" s="125"/>
    </row>
    <row r="30" spans="1:15" s="126" customFormat="1" ht="36" customHeight="1" x14ac:dyDescent="0.2">
      <c r="A30" s="127" t="s">
        <v>59</v>
      </c>
      <c r="B30" s="207"/>
      <c r="C30" s="208"/>
      <c r="D30" s="137"/>
      <c r="E30" s="138"/>
      <c r="F30" s="198"/>
      <c r="G30" s="199"/>
      <c r="H30" s="149"/>
      <c r="I30" s="150"/>
      <c r="J30" s="137"/>
      <c r="K30" s="119"/>
      <c r="L30" s="60"/>
      <c r="M30" s="123"/>
      <c r="N30" s="124"/>
      <c r="O30" s="125"/>
    </row>
    <row r="31" spans="1:15" s="126" customFormat="1" ht="36" customHeight="1" x14ac:dyDescent="0.2">
      <c r="A31" s="127" t="s">
        <v>60</v>
      </c>
      <c r="B31" s="207"/>
      <c r="C31" s="208"/>
      <c r="D31" s="137"/>
      <c r="E31" s="138"/>
      <c r="F31" s="198"/>
      <c r="G31" s="199"/>
      <c r="H31" s="149"/>
      <c r="I31" s="150"/>
      <c r="J31" s="137"/>
      <c r="K31" s="119"/>
      <c r="L31" s="60"/>
      <c r="M31" s="123"/>
      <c r="N31" s="124"/>
      <c r="O31" s="125"/>
    </row>
    <row r="32" spans="1:15" s="126" customFormat="1" ht="36" customHeight="1" x14ac:dyDescent="0.2">
      <c r="A32" s="127" t="s">
        <v>61</v>
      </c>
      <c r="B32" s="207"/>
      <c r="C32" s="208"/>
      <c r="D32" s="137"/>
      <c r="E32" s="138"/>
      <c r="F32" s="198"/>
      <c r="G32" s="199"/>
      <c r="H32" s="149"/>
      <c r="I32" s="150"/>
      <c r="J32" s="137"/>
      <c r="K32" s="119"/>
      <c r="L32" s="60"/>
      <c r="M32" s="123"/>
      <c r="N32" s="124"/>
      <c r="O32" s="125"/>
    </row>
    <row r="33" spans="1:20" s="126" customFormat="1" ht="36" customHeight="1" x14ac:dyDescent="0.2">
      <c r="A33" s="127" t="s">
        <v>62</v>
      </c>
      <c r="B33" s="207"/>
      <c r="C33" s="208"/>
      <c r="D33" s="137"/>
      <c r="E33" s="138"/>
      <c r="F33" s="198"/>
      <c r="G33" s="199"/>
      <c r="H33" s="149"/>
      <c r="I33" s="150"/>
      <c r="J33" s="137"/>
      <c r="K33" s="119"/>
      <c r="L33" s="60"/>
      <c r="M33" s="123"/>
      <c r="N33" s="124"/>
      <c r="O33" s="125"/>
    </row>
    <row r="34" spans="1:20" s="126" customFormat="1" ht="36" customHeight="1" x14ac:dyDescent="0.2">
      <c r="A34" s="128" t="s">
        <v>63</v>
      </c>
      <c r="B34" s="209"/>
      <c r="C34" s="210"/>
      <c r="D34" s="139"/>
      <c r="E34" s="140"/>
      <c r="F34" s="211"/>
      <c r="G34" s="212"/>
      <c r="H34" s="151"/>
      <c r="I34" s="152"/>
      <c r="J34" s="139"/>
      <c r="K34" s="120"/>
      <c r="L34" s="61"/>
      <c r="M34" s="123"/>
      <c r="N34" s="124"/>
      <c r="O34" s="125"/>
    </row>
    <row r="35" spans="1:20" s="126" customFormat="1" ht="36" customHeight="1" x14ac:dyDescent="0.2">
      <c r="A35" s="128" t="s">
        <v>65</v>
      </c>
      <c r="B35" s="209"/>
      <c r="C35" s="210"/>
      <c r="D35" s="139"/>
      <c r="E35" s="140"/>
      <c r="F35" s="211"/>
      <c r="G35" s="212"/>
      <c r="H35" s="151"/>
      <c r="I35" s="153"/>
      <c r="J35" s="139"/>
      <c r="K35" s="120"/>
      <c r="L35" s="61"/>
      <c r="M35" s="123"/>
      <c r="N35" s="124"/>
      <c r="O35" s="125"/>
    </row>
    <row r="36" spans="1:20" s="126" customFormat="1" ht="36" customHeight="1" x14ac:dyDescent="0.2">
      <c r="A36" s="128" t="s">
        <v>66</v>
      </c>
      <c r="B36" s="209"/>
      <c r="C36" s="210"/>
      <c r="D36" s="139"/>
      <c r="E36" s="140"/>
      <c r="F36" s="211"/>
      <c r="G36" s="212"/>
      <c r="H36" s="151"/>
      <c r="I36" s="153"/>
      <c r="J36" s="139"/>
      <c r="K36" s="120"/>
      <c r="L36" s="61"/>
      <c r="M36" s="123"/>
      <c r="N36" s="124"/>
      <c r="O36" s="125"/>
    </row>
    <row r="37" spans="1:20" s="126" customFormat="1" ht="36" customHeight="1" thickBot="1" x14ac:dyDescent="0.25">
      <c r="A37" s="129" t="s">
        <v>67</v>
      </c>
      <c r="B37" s="213"/>
      <c r="C37" s="214"/>
      <c r="D37" s="141"/>
      <c r="E37" s="142"/>
      <c r="F37" s="215"/>
      <c r="G37" s="216"/>
      <c r="H37" s="154"/>
      <c r="I37" s="155"/>
      <c r="J37" s="141"/>
      <c r="K37" s="121"/>
      <c r="L37" s="62"/>
      <c r="M37" s="123"/>
      <c r="N37" s="124"/>
      <c r="O37" s="125"/>
    </row>
    <row r="38" spans="1:20" x14ac:dyDescent="0.2">
      <c r="A38" s="8"/>
      <c r="B38" s="8"/>
      <c r="C38" s="11"/>
      <c r="D38" s="11"/>
      <c r="E38" s="8"/>
      <c r="F38" s="8"/>
      <c r="G38" s="8"/>
      <c r="M38" s="2"/>
      <c r="N38" s="2"/>
      <c r="O38" s="2"/>
      <c r="P38" s="2"/>
      <c r="Q38" s="2"/>
      <c r="R38" s="2"/>
      <c r="S38" s="2"/>
      <c r="T38" s="2"/>
    </row>
    <row r="39" spans="1:20" x14ac:dyDescent="0.2">
      <c r="A39" s="8"/>
      <c r="B39" s="8"/>
      <c r="C39" s="11"/>
      <c r="D39" s="11"/>
      <c r="E39" s="8"/>
      <c r="F39" s="8"/>
      <c r="G39" s="8"/>
      <c r="M39" s="2"/>
      <c r="N39" s="2"/>
      <c r="O39" s="2"/>
      <c r="P39" s="2"/>
      <c r="Q39" s="2"/>
      <c r="R39" s="2"/>
      <c r="S39" s="2"/>
      <c r="T39" s="2"/>
    </row>
    <row r="40" spans="1:20" x14ac:dyDescent="0.2">
      <c r="A40" s="8"/>
      <c r="B40" s="8"/>
      <c r="C40" s="11"/>
      <c r="D40" s="11"/>
      <c r="E40" s="8"/>
      <c r="F40" s="8"/>
      <c r="G40" s="8"/>
      <c r="M40" s="2"/>
      <c r="N40" s="2"/>
      <c r="O40" s="2"/>
      <c r="P40" s="2"/>
      <c r="Q40" s="2"/>
      <c r="R40" s="2"/>
      <c r="S40" s="2"/>
      <c r="T40" s="2"/>
    </row>
    <row r="41" spans="1:20" x14ac:dyDescent="0.2">
      <c r="A41" s="8"/>
      <c r="B41" s="8"/>
      <c r="C41" s="11"/>
      <c r="D41" s="11"/>
      <c r="E41" s="8"/>
      <c r="F41" s="8"/>
      <c r="G41" s="8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8"/>
      <c r="B42" s="8"/>
      <c r="C42" s="11"/>
      <c r="D42" s="11"/>
      <c r="E42" s="8"/>
      <c r="F42" s="8"/>
      <c r="G42" s="8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8"/>
      <c r="B43" s="8"/>
      <c r="C43" s="11"/>
      <c r="D43" s="11"/>
      <c r="E43" s="8"/>
      <c r="F43" s="8"/>
      <c r="G43" s="8"/>
      <c r="M43" s="2"/>
      <c r="N43" s="2"/>
      <c r="O43" s="2"/>
      <c r="P43" s="2"/>
      <c r="Q43" s="2"/>
      <c r="R43" s="2"/>
      <c r="S43" s="2"/>
      <c r="T43" s="2"/>
    </row>
    <row r="44" spans="1:20" ht="23.25" customHeight="1" x14ac:dyDescent="0.2">
      <c r="A44" s="8"/>
      <c r="B44" s="8"/>
      <c r="C44" s="11"/>
      <c r="D44" s="11"/>
      <c r="E44" s="8"/>
      <c r="F44" s="8"/>
      <c r="G44" s="8"/>
      <c r="M44" s="2"/>
      <c r="N44" s="2"/>
      <c r="O44" s="2"/>
      <c r="P44" s="2"/>
      <c r="Q44" s="2"/>
      <c r="R44" s="2"/>
      <c r="S44" s="2"/>
      <c r="T44" s="2"/>
    </row>
    <row r="45" spans="1:20" ht="8.25" customHeight="1" x14ac:dyDescent="0.2">
      <c r="A45" s="8"/>
      <c r="B45" s="8"/>
      <c r="C45" s="11"/>
      <c r="D45" s="11"/>
      <c r="E45" s="8"/>
      <c r="F45" s="8"/>
      <c r="G45" s="8"/>
      <c r="M45" s="2"/>
      <c r="N45" s="2"/>
      <c r="O45" s="2"/>
      <c r="P45" s="2"/>
      <c r="Q45" s="2"/>
      <c r="R45" s="2"/>
      <c r="S45" s="2"/>
      <c r="T45" s="2"/>
    </row>
    <row r="46" spans="1:20" ht="16.5" customHeight="1" x14ac:dyDescent="0.2">
      <c r="A46" s="8"/>
      <c r="B46" s="8"/>
      <c r="C46" s="11"/>
      <c r="D46" s="11"/>
      <c r="E46" s="8"/>
      <c r="F46" s="8"/>
      <c r="G46" s="8"/>
      <c r="M46" s="2"/>
      <c r="N46" s="2"/>
      <c r="O46" s="2"/>
      <c r="P46" s="2"/>
      <c r="Q46" s="2"/>
      <c r="R46" s="2"/>
      <c r="S46" s="2"/>
      <c r="T46" s="2"/>
    </row>
    <row r="47" spans="1:20" s="7" customFormat="1" ht="36.75" customHeight="1" x14ac:dyDescent="0.35">
      <c r="D47" s="12"/>
      <c r="E47" s="1"/>
    </row>
    <row r="48" spans="1:20" s="8" customFormat="1" ht="24" customHeight="1" x14ac:dyDescent="0.2">
      <c r="D48" s="12"/>
      <c r="E48" s="1"/>
    </row>
    <row r="49" spans="4:5" s="8" customFormat="1" ht="24" customHeight="1" x14ac:dyDescent="0.2">
      <c r="D49" s="12"/>
      <c r="E49" s="1"/>
    </row>
    <row r="50" spans="4:5" s="8" customFormat="1" ht="24" customHeight="1" x14ac:dyDescent="0.2">
      <c r="D50" s="12"/>
      <c r="E50" s="1"/>
    </row>
    <row r="51" spans="4:5" s="8" customFormat="1" ht="24" customHeight="1" x14ac:dyDescent="0.2">
      <c r="D51" s="12"/>
      <c r="E51" s="1"/>
    </row>
    <row r="52" spans="4:5" s="8" customFormat="1" ht="24" customHeight="1" x14ac:dyDescent="0.2">
      <c r="D52" s="12"/>
      <c r="E52" s="1"/>
    </row>
    <row r="53" spans="4:5" s="8" customFormat="1" ht="24" customHeight="1" x14ac:dyDescent="0.2">
      <c r="D53" s="12"/>
      <c r="E53" s="1"/>
    </row>
    <row r="54" spans="4:5" s="8" customFormat="1" ht="24" customHeight="1" x14ac:dyDescent="0.2">
      <c r="D54" s="12"/>
      <c r="E54" s="1"/>
    </row>
    <row r="55" spans="4:5" s="8" customFormat="1" ht="24" customHeight="1" x14ac:dyDescent="0.2">
      <c r="D55" s="12"/>
      <c r="E55" s="1"/>
    </row>
    <row r="56" spans="4:5" s="8" customFormat="1" ht="24" customHeight="1" x14ac:dyDescent="0.2">
      <c r="D56" s="12"/>
      <c r="E56" s="1"/>
    </row>
    <row r="57" spans="4:5" s="8" customFormat="1" ht="24" customHeight="1" x14ac:dyDescent="0.2">
      <c r="D57" s="12"/>
      <c r="E57" s="1"/>
    </row>
    <row r="58" spans="4:5" s="8" customFormat="1" ht="24" customHeight="1" x14ac:dyDescent="0.2">
      <c r="D58" s="12"/>
      <c r="E58" s="1"/>
    </row>
    <row r="59" spans="4:5" s="8" customFormat="1" ht="24" customHeight="1" x14ac:dyDescent="0.2">
      <c r="D59" s="12"/>
      <c r="E59" s="1"/>
    </row>
    <row r="60" spans="4:5" s="8" customFormat="1" ht="24" customHeight="1" x14ac:dyDescent="0.2">
      <c r="D60" s="12"/>
      <c r="E60" s="1"/>
    </row>
    <row r="61" spans="4:5" s="8" customFormat="1" ht="24" customHeight="1" x14ac:dyDescent="0.2">
      <c r="D61" s="12"/>
      <c r="E61" s="1"/>
    </row>
    <row r="62" spans="4:5" s="8" customFormat="1" ht="24" customHeight="1" x14ac:dyDescent="0.2">
      <c r="D62" s="12"/>
      <c r="E62" s="1"/>
    </row>
    <row r="63" spans="4:5" s="8" customFormat="1" ht="24" customHeight="1" x14ac:dyDescent="0.2">
      <c r="D63" s="12"/>
      <c r="E63" s="1"/>
    </row>
    <row r="64" spans="4:5" s="8" customFormat="1" ht="24" customHeight="1" x14ac:dyDescent="0.2">
      <c r="D64" s="12"/>
      <c r="E64" s="1"/>
    </row>
    <row r="65" spans="1:20" s="8" customFormat="1" ht="24" customHeight="1" x14ac:dyDescent="0.2">
      <c r="D65" s="12"/>
      <c r="E65" s="1"/>
    </row>
    <row r="66" spans="1:20" s="8" customFormat="1" ht="24" customHeight="1" x14ac:dyDescent="0.2">
      <c r="D66" s="12"/>
      <c r="E66" s="1"/>
    </row>
    <row r="67" spans="1:20" s="8" customFormat="1" ht="24" customHeight="1" x14ac:dyDescent="0.2">
      <c r="D67" s="12"/>
      <c r="E67" s="1"/>
    </row>
    <row r="68" spans="1:20" s="8" customFormat="1" ht="24" customHeight="1" x14ac:dyDescent="0.2">
      <c r="D68" s="12"/>
      <c r="E68" s="1"/>
    </row>
    <row r="69" spans="1:20" s="8" customFormat="1" ht="24" customHeight="1" x14ac:dyDescent="0.2">
      <c r="D69" s="12"/>
      <c r="E69" s="1"/>
    </row>
    <row r="70" spans="1:20" s="8" customFormat="1" ht="24" customHeight="1" x14ac:dyDescent="0.2">
      <c r="D70" s="12"/>
      <c r="E70" s="1"/>
    </row>
    <row r="71" spans="1:20" s="8" customFormat="1" ht="24" customHeight="1" x14ac:dyDescent="0.2">
      <c r="D71" s="12"/>
      <c r="E71" s="1"/>
    </row>
    <row r="72" spans="1:20" s="8" customFormat="1" ht="24" customHeight="1" x14ac:dyDescent="0.2">
      <c r="D72" s="12"/>
      <c r="E72" s="1"/>
    </row>
    <row r="73" spans="1:20" s="8" customFormat="1" ht="24" customHeight="1" x14ac:dyDescent="0.2">
      <c r="D73" s="12"/>
      <c r="E73" s="1"/>
    </row>
    <row r="74" spans="1:20" s="8" customFormat="1" ht="24" customHeight="1" x14ac:dyDescent="0.2">
      <c r="D74" s="12"/>
      <c r="E74" s="1"/>
    </row>
    <row r="75" spans="1:20" x14ac:dyDescent="0.2">
      <c r="A75" s="8"/>
      <c r="B75" s="8"/>
      <c r="C75" s="11"/>
      <c r="D75" s="1"/>
      <c r="E75" s="1"/>
      <c r="F75" s="8"/>
      <c r="G75" s="8"/>
      <c r="M75" s="2"/>
      <c r="N75" s="2"/>
      <c r="O75" s="2"/>
      <c r="P75" s="2"/>
      <c r="Q75" s="2"/>
      <c r="R75" s="2"/>
      <c r="S75" s="2"/>
      <c r="T75" s="2"/>
    </row>
    <row r="98" spans="2:20" x14ac:dyDescent="0.2">
      <c r="B98" s="8"/>
      <c r="C98" s="8"/>
      <c r="D98" s="8"/>
      <c r="E98" s="8"/>
    </row>
    <row r="101" spans="2:20" s="17" customFormat="1" ht="12.75" x14ac:dyDescent="0.2">
      <c r="M101" s="15"/>
      <c r="N101" s="15"/>
      <c r="O101" s="15"/>
      <c r="P101" s="16"/>
      <c r="Q101" s="16"/>
      <c r="R101" s="15"/>
      <c r="S101" s="15"/>
      <c r="T101" s="15"/>
    </row>
  </sheetData>
  <sheetProtection algorithmName="SHA-512" hashValue="Ebc6/oQnXU8ieOv/eWXqKgF3b4SqukRgcmvTw71U68MJsW1bJ2NMdAqeTMPXxfo8404e936Ec1S+7Oy71zsZ9Q==" saltValue="CaYFNoDY0Ddn8NrKfRJgjA==" spinCount="100000" sheet="1" selectLockedCells="1"/>
  <mergeCells count="61">
    <mergeCell ref="B30:C30"/>
    <mergeCell ref="B31:C31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5:C35"/>
    <mergeCell ref="B36:C36"/>
    <mergeCell ref="B37:C37"/>
    <mergeCell ref="F35:G35"/>
    <mergeCell ref="F36:G36"/>
    <mergeCell ref="F37:G37"/>
    <mergeCell ref="B32:C32"/>
    <mergeCell ref="B33:C33"/>
    <mergeCell ref="B34:C34"/>
    <mergeCell ref="F32:G32"/>
    <mergeCell ref="F33:G33"/>
    <mergeCell ref="F34:G34"/>
    <mergeCell ref="F29:G29"/>
    <mergeCell ref="F30:G30"/>
    <mergeCell ref="F31:G31"/>
    <mergeCell ref="F26:G26"/>
    <mergeCell ref="F27:G27"/>
    <mergeCell ref="F28:G28"/>
    <mergeCell ref="F23:G23"/>
    <mergeCell ref="F24:G24"/>
    <mergeCell ref="F25:G25"/>
    <mergeCell ref="F20:G20"/>
    <mergeCell ref="F21:G21"/>
    <mergeCell ref="F22:G22"/>
    <mergeCell ref="F17:G17"/>
    <mergeCell ref="F18:G18"/>
    <mergeCell ref="F19:G19"/>
    <mergeCell ref="A7:G7"/>
    <mergeCell ref="H13:H14"/>
    <mergeCell ref="H11:H12"/>
    <mergeCell ref="B17:C17"/>
    <mergeCell ref="B18:C18"/>
    <mergeCell ref="B19:C19"/>
    <mergeCell ref="J13:L13"/>
    <mergeCell ref="J14:L14"/>
    <mergeCell ref="A13:C14"/>
    <mergeCell ref="D13:G14"/>
    <mergeCell ref="I7:J7"/>
    <mergeCell ref="A11:C12"/>
    <mergeCell ref="F9:F10"/>
    <mergeCell ref="D11:G12"/>
    <mergeCell ref="D9:E10"/>
    <mergeCell ref="G9:G10"/>
    <mergeCell ref="A9:C10"/>
    <mergeCell ref="J9:L9"/>
    <mergeCell ref="J10:L10"/>
    <mergeCell ref="J11:L11"/>
    <mergeCell ref="J12:L12"/>
    <mergeCell ref="H9:H10"/>
  </mergeCells>
  <printOptions horizontalCentered="1" verticalCentered="1"/>
  <pageMargins left="0.23622047244094491" right="0.23622047244094491" top="0.55118110236220474" bottom="0.19685039370078741" header="0" footer="0.19685039370078741"/>
  <pageSetup paperSize="9" scale="51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'Dropdown-Listen'!$C$5:$C$8</xm:f>
          </x14:formula1>
          <xm:sqref>I7</xm:sqref>
        </x14:dataValidation>
        <x14:dataValidation type="list" allowBlank="1" showInputMessage="1" showErrorMessage="1">
          <x14:formula1>
            <xm:f>'Dropdown-Listen'!$B$7:$B$12</xm:f>
          </x14:formula1>
          <xm:sqref>L7</xm:sqref>
        </x14:dataValidation>
        <x14:dataValidation type="list" allowBlank="1" showInputMessage="1" showErrorMessage="1">
          <x14:formula1>
            <xm:f>'Dropdown-Listen'!$C$11:$C$26</xm:f>
          </x14:formula1>
          <xm:sqref>D9:E10</xm:sqref>
        </x14:dataValidation>
        <x14:dataValidation type="list" allowBlank="1" showInputMessage="1" showErrorMessage="1">
          <x14:formula1>
            <xm:f>'Dropdown-Listen'!$D$4:$D$7</xm:f>
          </x14:formula1>
          <xm:sqref>H18:H37</xm:sqref>
        </x14:dataValidation>
        <x14:dataValidation type="list" allowBlank="1" showInputMessage="1" showErrorMessage="1">
          <x14:formula1>
            <xm:f>'Dropdown-Listen'!$D$8:$D$10</xm:f>
          </x14:formula1>
          <xm:sqref>J18:J37</xm:sqref>
        </x14:dataValidation>
        <x14:dataValidation type="list" allowBlank="1" showInputMessage="1" showErrorMessage="1">
          <x14:formula1>
            <xm:f>'Dropdown-Listen'!$D$11:$D$13</xm:f>
          </x14:formula1>
          <xm:sqref>K18:K37</xm:sqref>
        </x14:dataValidation>
        <x14:dataValidation type="list" allowBlank="1" showInputMessage="1" showErrorMessage="1">
          <x14:formula1>
            <xm:f>'Dropdown-Listen'!$B$15:$B$18</xm:f>
          </x14:formula1>
          <xm:sqref>L18:L37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Zeros="0" topLeftCell="A4" workbookViewId="0">
      <selection activeCell="B22" sqref="B22:B23"/>
    </sheetView>
  </sheetViews>
  <sheetFormatPr baseColWidth="10" defaultRowHeight="15" x14ac:dyDescent="0.2"/>
  <cols>
    <col min="1" max="1" width="11.88671875" customWidth="1"/>
    <col min="2" max="2" width="19.88671875" style="52" customWidth="1"/>
    <col min="3" max="3" width="10" style="52" customWidth="1"/>
    <col min="4" max="4" width="20.33203125" style="52" customWidth="1"/>
    <col min="5" max="5" width="4.77734375" style="52" customWidth="1"/>
    <col min="6" max="9" width="4.77734375" customWidth="1"/>
    <col min="10" max="10" width="28.5546875" customWidth="1"/>
    <col min="11" max="17" width="4.77734375" customWidth="1"/>
    <col min="19" max="19" width="18.88671875" customWidth="1"/>
    <col min="20" max="29" width="4.77734375" customWidth="1"/>
  </cols>
  <sheetData>
    <row r="1" spans="1:19" ht="45" customHeight="1" x14ac:dyDescent="0.2">
      <c r="D1" s="51"/>
      <c r="E1" s="233" t="s">
        <v>68</v>
      </c>
      <c r="F1" s="233"/>
      <c r="G1" s="233"/>
      <c r="H1" s="233"/>
      <c r="I1" s="233"/>
      <c r="J1" s="233"/>
      <c r="K1" s="233"/>
      <c r="L1" s="233"/>
      <c r="M1" s="233"/>
      <c r="N1" s="233"/>
    </row>
    <row r="2" spans="1:19" ht="21" customHeight="1" x14ac:dyDescent="0.2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9" ht="23.25" x14ac:dyDescent="0.35">
      <c r="D3" s="234">
        <f>Vorschaltjahr!I7</f>
        <v>0</v>
      </c>
      <c r="E3" s="234"/>
      <c r="F3" s="234"/>
      <c r="G3" s="234"/>
      <c r="H3" s="234"/>
      <c r="I3" s="234"/>
      <c r="J3" s="63" t="str">
        <f>[1]Datenbogen!K8</f>
        <v>Schulhalbjahr</v>
      </c>
      <c r="K3" s="235">
        <f>Vorschaltjahr!L7</f>
        <v>0</v>
      </c>
      <c r="L3" s="235"/>
      <c r="M3" s="235"/>
      <c r="N3" s="235"/>
    </row>
    <row r="4" spans="1:19" ht="9.75" customHeight="1" x14ac:dyDescent="0.3">
      <c r="D4" s="53"/>
      <c r="E4" s="48"/>
      <c r="F4" s="49"/>
      <c r="G4" s="50"/>
      <c r="H4" s="49"/>
      <c r="I4" s="49"/>
      <c r="J4" s="48"/>
      <c r="K4" s="48"/>
      <c r="L4" s="48"/>
      <c r="M4" s="48"/>
      <c r="N4" s="48"/>
    </row>
    <row r="5" spans="1:19" x14ac:dyDescent="0.2">
      <c r="E5"/>
      <c r="H5" s="2"/>
      <c r="I5" s="2"/>
    </row>
    <row r="6" spans="1:19" ht="15" customHeight="1" x14ac:dyDescent="0.2"/>
    <row r="7" spans="1:19" ht="30" customHeight="1" x14ac:dyDescent="0.2">
      <c r="A7" s="236">
        <f>Vorschaltjahr!D9</f>
        <v>0</v>
      </c>
      <c r="B7" s="237"/>
      <c r="C7" s="236">
        <f>Vorschaltjahr!D11</f>
        <v>0</v>
      </c>
      <c r="D7" s="240"/>
      <c r="E7" s="240"/>
      <c r="F7" s="240"/>
      <c r="G7" s="240"/>
      <c r="H7" s="237"/>
      <c r="J7" s="236">
        <f>Vorschaltjahr!G9</f>
        <v>0</v>
      </c>
      <c r="K7" s="242">
        <f>Vorschaltjahr!J13</f>
        <v>0</v>
      </c>
      <c r="L7" s="243"/>
      <c r="M7" s="243"/>
      <c r="N7" s="244"/>
    </row>
    <row r="8" spans="1:19" ht="6.75" customHeight="1" x14ac:dyDescent="0.2">
      <c r="A8" s="238"/>
      <c r="B8" s="239"/>
      <c r="C8" s="238"/>
      <c r="D8" s="241"/>
      <c r="E8" s="241"/>
      <c r="F8" s="241"/>
      <c r="G8" s="241"/>
      <c r="H8" s="239"/>
      <c r="J8" s="238"/>
      <c r="K8" s="245"/>
      <c r="L8" s="246"/>
      <c r="M8" s="246"/>
      <c r="N8" s="247"/>
    </row>
    <row r="9" spans="1:19" x14ac:dyDescent="0.2">
      <c r="A9" s="251" t="s">
        <v>48</v>
      </c>
      <c r="B9" s="252"/>
      <c r="C9" s="248" t="s">
        <v>21</v>
      </c>
      <c r="D9" s="249"/>
      <c r="E9" s="249"/>
      <c r="F9" s="249"/>
      <c r="G9" s="249"/>
      <c r="H9" s="250"/>
      <c r="J9" s="102" t="s">
        <v>22</v>
      </c>
      <c r="K9" s="231" t="s">
        <v>90</v>
      </c>
      <c r="L9" s="231"/>
      <c r="M9" s="231"/>
      <c r="N9" s="232"/>
    </row>
    <row r="10" spans="1:19" ht="15.75" thickBot="1" x14ac:dyDescent="0.25"/>
    <row r="11" spans="1:19" ht="15" customHeight="1" x14ac:dyDescent="0.2">
      <c r="A11" s="217" t="s">
        <v>91</v>
      </c>
      <c r="B11" s="218"/>
      <c r="D11" s="217" t="s">
        <v>69</v>
      </c>
      <c r="E11" s="223"/>
      <c r="F11" s="223"/>
      <c r="G11" s="223"/>
      <c r="H11" s="218"/>
      <c r="J11" s="221" t="s">
        <v>70</v>
      </c>
      <c r="K11" s="225"/>
      <c r="L11" s="225"/>
      <c r="M11" s="225"/>
      <c r="N11" s="226"/>
    </row>
    <row r="12" spans="1:19" ht="15.75" thickBot="1" x14ac:dyDescent="0.25">
      <c r="A12" s="219"/>
      <c r="B12" s="220"/>
      <c r="D12" s="219"/>
      <c r="E12" s="224"/>
      <c r="F12" s="224"/>
      <c r="G12" s="224"/>
      <c r="H12" s="220"/>
      <c r="J12" s="222"/>
      <c r="K12" s="227"/>
      <c r="L12" s="227"/>
      <c r="M12" s="227"/>
      <c r="N12" s="228"/>
    </row>
    <row r="13" spans="1:19" ht="45" thickBot="1" x14ac:dyDescent="0.25">
      <c r="A13" s="64" t="s">
        <v>50</v>
      </c>
      <c r="B13" s="65"/>
      <c r="C13"/>
      <c r="D13" s="66" t="s">
        <v>52</v>
      </c>
      <c r="E13" s="67" t="s">
        <v>71</v>
      </c>
      <c r="F13" s="68" t="s">
        <v>55</v>
      </c>
      <c r="G13" s="69" t="s">
        <v>53</v>
      </c>
      <c r="H13" s="70" t="s">
        <v>72</v>
      </c>
      <c r="J13" s="64" t="s">
        <v>73</v>
      </c>
      <c r="K13" s="71" t="s">
        <v>71</v>
      </c>
      <c r="L13" s="113" t="s">
        <v>55</v>
      </c>
      <c r="M13" s="114" t="s">
        <v>53</v>
      </c>
      <c r="N13" s="115" t="s">
        <v>72</v>
      </c>
    </row>
    <row r="14" spans="1:19" ht="27" customHeight="1" x14ac:dyDescent="0.35">
      <c r="A14" s="72" t="s">
        <v>55</v>
      </c>
      <c r="B14" s="74">
        <f>COUNTIFS(Vorschaltjahr!H18:H37,"männlich",Vorschaltjahr!$J$18:$J$37,"Mit Maßnahmebeginn")</f>
        <v>0</v>
      </c>
      <c r="C14"/>
      <c r="D14" s="83" t="s">
        <v>83</v>
      </c>
      <c r="E14" s="111">
        <f t="shared" ref="E14:E15" si="0">SUM(F14:H14)</f>
        <v>0</v>
      </c>
      <c r="F14" s="117">
        <f>COUNTIFS(Vorschaltjahr!$H$18:$H$37,"männlich",Vorschaltjahr!$L$18:$L$37,"Verbleib in der Regelklasse",Vorschaltjahr!$K$18:$K$37,"PUSCH vorzeitig abgebrochen")</f>
        <v>0</v>
      </c>
      <c r="G14" s="75">
        <f>COUNTIFS(Vorschaltjahr!$H$18:$H$37,"weiblich",Vorschaltjahr!$L$18:$L$37,"Verbleib in der Regelklasse",Vorschaltjahr!$K$18:$K$37,"PUSCH vorzeitig abgebrochen")</f>
        <v>0</v>
      </c>
      <c r="H14" s="76">
        <f>COUNTIFS(Vorschaltjahr!$H$18:$H$37,"divers",Vorschaltjahr!$L$18:$L$37,"Verbleib in der Regelklasse",Vorschaltjahr!$K$18:$K$37,"PUSCH vorzeitig abgebrochen")</f>
        <v>0</v>
      </c>
      <c r="J14" s="83" t="s">
        <v>83</v>
      </c>
      <c r="K14" s="111">
        <f>SUM(L14:N14)</f>
        <v>0</v>
      </c>
      <c r="L14" s="117">
        <f>COUNTIFS(Vorschaltjahr!$L$18:$L$37,"Verbleib in der Regelklasse",Vorschaltjahr!$K$18:$K$37,"Mit Ende des Schuljahres ",Vorschaltjahr!$H$18:$H$37,"männlich")</f>
        <v>0</v>
      </c>
      <c r="M14" s="75">
        <f>COUNTIFS(Vorschaltjahr!$L$18:$L$37,"Verbleib in der Regelklasse",Vorschaltjahr!$K$18:$K$37,"Mit Ende des Schuljahres ",Vorschaltjahr!$H$18:$H$37,"weiblich")</f>
        <v>0</v>
      </c>
      <c r="N14" s="76">
        <f>COUNTIFS(Vorschaltjahr!$L$18:$L$37,"Verbleib in der Regelklasse",Vorschaltjahr!$K$18:$K$37,"Mit Ende des Schuljahres ",Vorschaltjahr!$H$18:$H$37,"divers")</f>
        <v>0</v>
      </c>
      <c r="S14" s="107"/>
    </row>
    <row r="15" spans="1:19" ht="27" customHeight="1" thickBot="1" x14ac:dyDescent="0.4">
      <c r="A15" s="77" t="s">
        <v>53</v>
      </c>
      <c r="B15" s="73">
        <f>COUNTIFS(Vorschaltjahr!H19:H38,"weiblich",Vorschaltjahr!$J$18:$J$37,"Mit Maßnahmebeginn")</f>
        <v>0</v>
      </c>
      <c r="C15"/>
      <c r="D15" s="86" t="s">
        <v>75</v>
      </c>
      <c r="E15" s="130">
        <f t="shared" si="0"/>
        <v>0</v>
      </c>
      <c r="F15" s="131">
        <f>COUNTIFS(Vorschaltjahr!$H$18:$H$37,"männlich",Vorschaltjahr!$L$18:$L$37,"Sonstiges (z.B. Umzug o.ä.)",Vorschaltjahr!$K$18:$K$37,"PUSCH vorzeitig abgebrochen")</f>
        <v>0</v>
      </c>
      <c r="G15" s="87">
        <f>COUNTIFS(Vorschaltjahr!$H$18:$H$37,"weiblich",Vorschaltjahr!$L$18:$L$37,"Sonstiges (z.B. Umzug o.ä.)",Vorschaltjahr!$K$18:$K$37,"PUSCH vorzeitig abgebrochen")</f>
        <v>0</v>
      </c>
      <c r="H15" s="88">
        <f>COUNTIFS(Vorschaltjahr!$H$18:$H$37,"divers",Vorschaltjahr!$L$18:$L$37,"Sonstiges (z.B. Umzug o.ä.)",Vorschaltjahr!$K$18:$K$37,"PUSCH vorzeitig abgebrochen")</f>
        <v>0</v>
      </c>
      <c r="J15" s="98" t="s">
        <v>84</v>
      </c>
      <c r="K15" s="112">
        <f t="shared" ref="K15:K16" si="1">SUM(L15:N15)</f>
        <v>0</v>
      </c>
      <c r="L15" s="80">
        <f>COUNTIFS(Vorschaltjahr!$L$18:$L$37,"Übergang in die PUSCH-Abschlussklasse ",Vorschaltjahr!$K$18:$K$37,"Mit Ende des Schuljahres ",Vorschaltjahr!$H$18:$H$37,"männlich")</f>
        <v>0</v>
      </c>
      <c r="M15" s="78">
        <f>COUNTIFS(Vorschaltjahr!$L$18:$L$37,"Übergang in die PUSCH-Abschlussklasse ",Vorschaltjahr!$K$18:$K$37,"Mit Ende des Schuljahres ",Vorschaltjahr!$H$18:$H$37,"weiblich")</f>
        <v>0</v>
      </c>
      <c r="N15" s="79">
        <f>COUNTIFS(Vorschaltjahr!$L$18:$L$37,"Übergang in die PUSCH-Abschlussklasse ",Vorschaltjahr!$K$18:$K$37,"Mit Ende des Schuljahres",Vorschaltjahr!$H$18:$H$37,"divers")</f>
        <v>0</v>
      </c>
      <c r="S15" s="107"/>
    </row>
    <row r="16" spans="1:19" ht="27" customHeight="1" thickBot="1" x14ac:dyDescent="0.4">
      <c r="A16" s="81" t="s">
        <v>72</v>
      </c>
      <c r="B16" s="82">
        <f>COUNTIFS(Vorschaltjahr!H20:H39,"divers",Vorschaltjahr!$J$18:$J$37,"Mit Maßnahmebeginn")</f>
        <v>0</v>
      </c>
      <c r="C16"/>
      <c r="D16" s="92" t="s">
        <v>74</v>
      </c>
      <c r="E16" s="92">
        <f>SUM(E14:E15)</f>
        <v>0</v>
      </c>
      <c r="F16" s="84">
        <f>SUM(F14:F15)</f>
        <v>0</v>
      </c>
      <c r="G16" s="94">
        <f>SUM(G14:G15)</f>
        <v>0</v>
      </c>
      <c r="H16" s="85">
        <f>SUM(H14:H15)</f>
        <v>0</v>
      </c>
      <c r="J16" s="83" t="s">
        <v>82</v>
      </c>
      <c r="K16" s="112">
        <f t="shared" si="1"/>
        <v>0</v>
      </c>
      <c r="L16" s="89">
        <f>COUNTIFS(Vorschaltjahr!$L$18:$L$37,"Sonstiges (z.B. Umzug o.ä.)",Vorschaltjahr!$K$18:$K$37,"Mit Ende des Schuljahres ",Vorschaltjahr!$H$18:$H$37,"männlich")</f>
        <v>0</v>
      </c>
      <c r="M16" s="90">
        <f>COUNTIFS(Vorschaltjahr!$L$18:$L$37,"Sonstiges (z.B. Umzug o.ä.)",Vorschaltjahr!$K$18:$K$37,"Mit Ende des Schuljahres ",Vorschaltjahr!$H$18:$H$37,"weiblich")</f>
        <v>0</v>
      </c>
      <c r="N16" s="91">
        <f>COUNTIFS(Vorschaltjahr!$L$18:$L$37,"Sonstiges (z.B. Umzug o.ä.)",Vorschaltjahr!$K$18:$K$37,"Mit Ende des Schuljahres ",Vorschaltjahr!$H$18:$H$37,"divers")</f>
        <v>0</v>
      </c>
      <c r="S16" s="107"/>
    </row>
    <row r="17" spans="1:14" ht="27" customHeight="1" thickBot="1" x14ac:dyDescent="0.25">
      <c r="A17" s="84" t="s">
        <v>74</v>
      </c>
      <c r="B17" s="85">
        <f>SUM(B13:B16)</f>
        <v>0</v>
      </c>
      <c r="J17" s="92" t="s">
        <v>74</v>
      </c>
      <c r="K17" s="93">
        <f>SUM(K14:K16)</f>
        <v>0</v>
      </c>
      <c r="L17" s="116">
        <f>SUM(L14:L16)</f>
        <v>0</v>
      </c>
      <c r="M17" s="100">
        <f>SUM(M14:M16)</f>
        <v>0</v>
      </c>
      <c r="N17" s="101">
        <f>SUM(N14:N16)</f>
        <v>0</v>
      </c>
    </row>
    <row r="18" spans="1:14" ht="15.75" customHeight="1" x14ac:dyDescent="0.2">
      <c r="C18"/>
      <c r="D18"/>
      <c r="E18"/>
      <c r="L18" s="95"/>
      <c r="M18" s="95"/>
      <c r="N18" s="95"/>
    </row>
    <row r="19" spans="1:14" ht="15.75" thickBot="1" x14ac:dyDescent="0.25">
      <c r="C19"/>
      <c r="D19"/>
      <c r="E19"/>
    </row>
    <row r="20" spans="1:14" ht="15.75" customHeight="1" x14ac:dyDescent="0.2">
      <c r="A20" s="217" t="s">
        <v>76</v>
      </c>
      <c r="B20" s="218"/>
      <c r="C20"/>
      <c r="D20"/>
      <c r="E20"/>
    </row>
    <row r="21" spans="1:14" ht="15.75" customHeight="1" thickBot="1" x14ac:dyDescent="0.25">
      <c r="A21" s="219"/>
      <c r="B21" s="220"/>
      <c r="C21"/>
      <c r="D21"/>
      <c r="E21"/>
    </row>
    <row r="22" spans="1:14" ht="20.25" customHeight="1" x14ac:dyDescent="0.2">
      <c r="A22" s="221" t="s">
        <v>77</v>
      </c>
      <c r="B22" s="229"/>
      <c r="C22"/>
      <c r="D22"/>
      <c r="E22"/>
    </row>
    <row r="23" spans="1:14" ht="24" customHeight="1" thickBot="1" x14ac:dyDescent="0.25">
      <c r="A23" s="222"/>
      <c r="B23" s="230"/>
      <c r="C23"/>
      <c r="D23"/>
      <c r="E23"/>
    </row>
    <row r="24" spans="1:14" ht="27" customHeight="1" x14ac:dyDescent="0.2">
      <c r="A24" s="96" t="s">
        <v>55</v>
      </c>
      <c r="B24" s="74">
        <f>COUNTIFS(Vorschaltjahr!$H$18:$H$37,"männlich",Vorschaltjahr!$J$18:$J$37,"Im Schuljahr dazugekommen")</f>
        <v>0</v>
      </c>
      <c r="C24"/>
      <c r="D24"/>
      <c r="E24"/>
    </row>
    <row r="25" spans="1:14" ht="27" customHeight="1" x14ac:dyDescent="0.2">
      <c r="A25" s="97" t="s">
        <v>53</v>
      </c>
      <c r="B25" s="73">
        <f>COUNTIFS(Vorschaltjahr!$H$18:$H$37,"weiblich",Vorschaltjahr!$J$18:$J$37,"Im Schuljahr dazugekommen")</f>
        <v>0</v>
      </c>
      <c r="C25"/>
      <c r="D25"/>
      <c r="E25"/>
    </row>
    <row r="26" spans="1:14" ht="27" customHeight="1" thickBot="1" x14ac:dyDescent="0.25">
      <c r="A26" s="99" t="s">
        <v>72</v>
      </c>
      <c r="B26" s="82">
        <f>COUNTIFS(Vorschaltjahr!$H$18:$H$37,"divers",Vorschaltjahr!$J$18:$J$37,"Im Schuljahr dazugekommen")</f>
        <v>0</v>
      </c>
      <c r="C26"/>
      <c r="D26"/>
      <c r="E26"/>
    </row>
    <row r="27" spans="1:14" ht="27" customHeight="1" thickBot="1" x14ac:dyDescent="0.25">
      <c r="A27" s="84" t="s">
        <v>74</v>
      </c>
      <c r="B27" s="101">
        <f>SUM(B23:B26)</f>
        <v>0</v>
      </c>
      <c r="D27" s="53" t="s">
        <v>93</v>
      </c>
      <c r="E27" s="53"/>
      <c r="F27" s="48"/>
      <c r="G27" s="48"/>
      <c r="H27" s="48"/>
      <c r="I27" s="48"/>
      <c r="J27" s="48"/>
    </row>
    <row r="28" spans="1:14" x14ac:dyDescent="0.2">
      <c r="F28" s="132" t="s">
        <v>94</v>
      </c>
    </row>
  </sheetData>
  <sheetProtection algorithmName="SHA-512" hashValue="1NxNpw5vEFF1mZ9vlAjUTvsGvw4yb/GTd5iwZFfBt6r/8aVx0M3gmQp8s/i7B33UuwoeH1+ia6bDe3s9naXjZg==" saltValue="KsunjZLgjqBLwi7SaUPSOw==" spinCount="100000" sheet="1" selectLockedCells="1"/>
  <mergeCells count="16">
    <mergeCell ref="K9:N9"/>
    <mergeCell ref="E1:N1"/>
    <mergeCell ref="D3:I3"/>
    <mergeCell ref="K3:N3"/>
    <mergeCell ref="A7:B8"/>
    <mergeCell ref="C7:H8"/>
    <mergeCell ref="J7:J8"/>
    <mergeCell ref="K7:N8"/>
    <mergeCell ref="C9:H9"/>
    <mergeCell ref="A9:B9"/>
    <mergeCell ref="A20:B21"/>
    <mergeCell ref="A22:A23"/>
    <mergeCell ref="A11:B12"/>
    <mergeCell ref="D11:H12"/>
    <mergeCell ref="J11:N12"/>
    <mergeCell ref="B22:B23"/>
  </mergeCells>
  <conditionalFormatting sqref="E14:E15">
    <cfRule type="cellIs" dxfId="8" priority="1" operator="equal">
      <formula>"Summe($I$6:$Q$6)"</formula>
    </cfRule>
  </conditionalFormatting>
  <conditionalFormatting sqref="A15:A16">
    <cfRule type="cellIs" dxfId="7" priority="13" operator="equal">
      <formula>$B$14=#REF!+#REF!+#REF!</formula>
    </cfRule>
  </conditionalFormatting>
  <conditionalFormatting sqref="A14">
    <cfRule type="cellIs" dxfId="6" priority="14" operator="equal">
      <formula>$B$14=#REF!+#REF!+#REF!</formula>
    </cfRule>
  </conditionalFormatting>
  <conditionalFormatting sqref="A25:A26">
    <cfRule type="cellIs" dxfId="5" priority="7" operator="equal">
      <formula>$B$14=#REF!+#REF!+#REF!</formula>
    </cfRule>
  </conditionalFormatting>
  <conditionalFormatting sqref="A24">
    <cfRule type="cellIs" dxfId="4" priority="8" operator="equal">
      <formula>$B$14=#REF!+#REF!+#REF!</formula>
    </cfRule>
  </conditionalFormatting>
  <conditionalFormatting sqref="K14:K16">
    <cfRule type="cellIs" dxfId="3" priority="4" operator="equal">
      <formula>"Summe($I$6:$Q$6)"</formula>
    </cfRule>
  </conditionalFormatting>
  <conditionalFormatting sqref="K14:K16">
    <cfRule type="cellIs" dxfId="2" priority="3" operator="equal">
      <formula>"Summe($I$6:$Q$6)"</formula>
    </cfRule>
  </conditionalFormatting>
  <conditionalFormatting sqref="L14:N16">
    <cfRule type="cellIs" dxfId="1" priority="6" operator="equal">
      <formula>"Summe($I$6:$Q$6)"</formula>
    </cfRule>
  </conditionalFormatting>
  <conditionalFormatting sqref="L14:N16">
    <cfRule type="cellIs" dxfId="0" priority="5" operator="equal">
      <formula>"Summe($I$6:$Q$6)"</formula>
    </cfRule>
  </conditionalFormatting>
  <pageMargins left="0.70866141732283472" right="0.70866141732283472" top="0.78740157480314965" bottom="0.78740157480314965" header="0.31496062992125984" footer="0.31496062992125984"/>
  <pageSetup paperSize="9" scale="82" fitToHeight="0" orientation="landscape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sqref="A1:XFD1048576"/>
    </sheetView>
  </sheetViews>
  <sheetFormatPr baseColWidth="10" defaultRowHeight="23.25" x14ac:dyDescent="0.35"/>
  <cols>
    <col min="2" max="2" width="36.88671875" style="105" customWidth="1"/>
    <col min="3" max="4" width="28.33203125" style="105" customWidth="1"/>
  </cols>
  <sheetData>
    <row r="2" spans="2:4" x14ac:dyDescent="0.2">
      <c r="B2" s="103"/>
      <c r="C2" s="103"/>
      <c r="D2" s="103"/>
    </row>
    <row r="3" spans="2:4" x14ac:dyDescent="0.2">
      <c r="B3" s="103"/>
      <c r="C3" s="103"/>
      <c r="D3" s="103"/>
    </row>
    <row r="4" spans="2:4" x14ac:dyDescent="0.2">
      <c r="B4" s="103"/>
      <c r="C4" s="103"/>
      <c r="D4" s="103" t="s">
        <v>53</v>
      </c>
    </row>
    <row r="5" spans="2:4" x14ac:dyDescent="0.35">
      <c r="B5" s="103"/>
      <c r="C5" s="104" t="s">
        <v>78</v>
      </c>
      <c r="D5" s="103" t="s">
        <v>55</v>
      </c>
    </row>
    <row r="6" spans="2:4" x14ac:dyDescent="0.35">
      <c r="B6" s="104"/>
      <c r="C6" s="104" t="s">
        <v>79</v>
      </c>
      <c r="D6" s="104" t="s">
        <v>72</v>
      </c>
    </row>
    <row r="7" spans="2:4" x14ac:dyDescent="0.35">
      <c r="B7" s="104" t="s">
        <v>26</v>
      </c>
      <c r="C7" s="1"/>
      <c r="D7" s="104"/>
    </row>
    <row r="8" spans="2:4" x14ac:dyDescent="0.35">
      <c r="B8" s="104" t="s">
        <v>27</v>
      </c>
      <c r="C8" s="104" t="s">
        <v>80</v>
      </c>
      <c r="D8" s="104" t="s">
        <v>54</v>
      </c>
    </row>
    <row r="9" spans="2:4" x14ac:dyDescent="0.35">
      <c r="B9" s="104" t="s">
        <v>28</v>
      </c>
      <c r="C9" s="104"/>
      <c r="D9" s="104" t="s">
        <v>64</v>
      </c>
    </row>
    <row r="10" spans="2:4" x14ac:dyDescent="0.35">
      <c r="B10" s="104" t="s">
        <v>29</v>
      </c>
      <c r="C10" s="104"/>
      <c r="D10" s="104"/>
    </row>
    <row r="11" spans="2:4" x14ac:dyDescent="0.35">
      <c r="B11" s="104" t="s">
        <v>30</v>
      </c>
      <c r="C11" s="104" t="s">
        <v>32</v>
      </c>
      <c r="D11" s="104" t="s">
        <v>56</v>
      </c>
    </row>
    <row r="12" spans="2:4" x14ac:dyDescent="0.35">
      <c r="B12" s="104" t="s">
        <v>31</v>
      </c>
      <c r="C12" s="103" t="s">
        <v>33</v>
      </c>
      <c r="D12" s="103" t="s">
        <v>92</v>
      </c>
    </row>
    <row r="13" spans="2:4" x14ac:dyDescent="0.2">
      <c r="B13" s="103"/>
      <c r="C13" s="103" t="s">
        <v>34</v>
      </c>
      <c r="D13" s="103"/>
    </row>
    <row r="14" spans="2:4" x14ac:dyDescent="0.35">
      <c r="C14" s="105" t="s">
        <v>35</v>
      </c>
    </row>
    <row r="15" spans="2:4" x14ac:dyDescent="0.35">
      <c r="B15" s="106"/>
      <c r="C15" s="105" t="s">
        <v>36</v>
      </c>
    </row>
    <row r="16" spans="2:4" x14ac:dyDescent="0.35">
      <c r="B16" s="107" t="s">
        <v>83</v>
      </c>
      <c r="C16" s="105" t="s">
        <v>37</v>
      </c>
    </row>
    <row r="17" spans="2:3" ht="46.5" x14ac:dyDescent="0.35">
      <c r="B17" s="107" t="s">
        <v>84</v>
      </c>
      <c r="C17" s="105" t="s">
        <v>38</v>
      </c>
    </row>
    <row r="18" spans="2:3" x14ac:dyDescent="0.35">
      <c r="B18" s="107" t="s">
        <v>82</v>
      </c>
      <c r="C18" s="105" t="s">
        <v>81</v>
      </c>
    </row>
    <row r="19" spans="2:3" x14ac:dyDescent="0.35">
      <c r="C19" s="105" t="s">
        <v>39</v>
      </c>
    </row>
    <row r="20" spans="2:3" x14ac:dyDescent="0.35">
      <c r="C20" s="105" t="s">
        <v>40</v>
      </c>
    </row>
    <row r="21" spans="2:3" x14ac:dyDescent="0.35">
      <c r="C21" s="105" t="s">
        <v>45</v>
      </c>
    </row>
    <row r="22" spans="2:3" x14ac:dyDescent="0.35">
      <c r="C22" s="105" t="s">
        <v>41</v>
      </c>
    </row>
    <row r="23" spans="2:3" x14ac:dyDescent="0.35">
      <c r="C23" s="105" t="s">
        <v>42</v>
      </c>
    </row>
    <row r="24" spans="2:3" x14ac:dyDescent="0.35">
      <c r="C24" s="105" t="s">
        <v>43</v>
      </c>
    </row>
    <row r="25" spans="2:3" x14ac:dyDescent="0.35">
      <c r="C25" s="105" t="s">
        <v>44</v>
      </c>
    </row>
  </sheetData>
  <sheetProtection algorithmName="SHA-512" hashValue="WHiNIVFECXyWt5farpCE8tmW5S7a8bWx2sH060HRQMrUJWkfy+xU43/ZQkZQKJ3zQgTzHnqSjihxEPg6kil1zg==" saltValue="IjOecFtuQw4k0uNz2oo4K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Vorschaltjahr</vt:lpstr>
      <vt:lpstr>Auswertung</vt:lpstr>
      <vt:lpstr>Dropdown-Listen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Schön, Ute (HKM)</dc:creator>
  <cp:lastModifiedBy>Schön, Ute (HKM)</cp:lastModifiedBy>
  <cp:lastPrinted>2022-09-21T10:24:58Z</cp:lastPrinted>
  <dcterms:created xsi:type="dcterms:W3CDTF">2021-08-10T13:25:13Z</dcterms:created>
  <dcterms:modified xsi:type="dcterms:W3CDTF">2022-09-21T10:25:02Z</dcterms:modified>
</cp:coreProperties>
</file>